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ntalMu\Documents\MYPE 2021\"/>
    </mc:Choice>
  </mc:AlternateContent>
  <bookViews>
    <workbookView xWindow="0" yWindow="0" windowWidth="2172" windowHeight="168" firstSheet="13" activeTab="16"/>
  </bookViews>
  <sheets>
    <sheet name="MYPE by pop grp and sex" sheetId="1" r:id="rId1"/>
    <sheet name="Assumption of LE withoutHIV&amp;TFR" sheetId="15" r:id="rId2"/>
    <sheet name="MYPE by province" sheetId="14" r:id="rId3"/>
    <sheet name="International Net migration" sheetId="4" r:id="rId4"/>
    <sheet name="Mortality Indicators over time" sheetId="6" r:id="rId5"/>
    <sheet name="Births and deaths over time" sheetId="5" r:id="rId6"/>
    <sheet name="HIV Estimates over time" sheetId="9" r:id="rId7"/>
    <sheet name="Rate of Growth by age grp" sheetId="10" r:id="rId8"/>
    <sheet name="MYPE by pop grp age and sex" sheetId="11" r:id="rId9"/>
    <sheet name="inter provincial migration" sheetId="20" r:id="rId10"/>
    <sheet name="% distribution of prov overtime" sheetId="22" r:id="rId11"/>
    <sheet name="Povincial est by age and sex" sheetId="13" r:id="rId12"/>
    <sheet name="TFR by Province" sheetId="19" r:id="rId13"/>
    <sheet name="LE by gender and prov" sheetId="21" r:id="rId14"/>
    <sheet name="%children over time within prov" sheetId="26" r:id="rId15"/>
    <sheet name="%elderly overtime within prov" sheetId="27" r:id="rId16"/>
    <sheet name="Selected ages" sheetId="28" r:id="rId17"/>
  </sheets>
  <externalReferences>
    <externalReference r:id="rId18"/>
  </externalReferences>
  <definedNames>
    <definedName name="_Toc424070724" localSheetId="7">'Rate of Growth by age grp'!#REF!</definedName>
  </definedNames>
  <calcPr calcId="162913"/>
</workbook>
</file>

<file path=xl/calcChain.xml><?xml version="1.0" encoding="utf-8"?>
<calcChain xmlns="http://schemas.openxmlformats.org/spreadsheetml/2006/main">
  <c r="U6" i="28" l="1"/>
  <c r="T6" i="28"/>
  <c r="S6" i="28"/>
  <c r="R6" i="28"/>
  <c r="Q6" i="28"/>
  <c r="P6" i="28"/>
  <c r="O6" i="28"/>
  <c r="N6" i="28"/>
  <c r="M6" i="28"/>
  <c r="L6" i="28"/>
  <c r="K6" i="28"/>
  <c r="J6" i="28"/>
  <c r="I6" i="28"/>
  <c r="H6" i="28"/>
  <c r="G6" i="28"/>
  <c r="F6" i="28"/>
  <c r="E6" i="28"/>
  <c r="D6" i="28"/>
  <c r="E3" i="28" l="1"/>
  <c r="F3" i="28"/>
  <c r="G3" i="28"/>
  <c r="H3" i="28"/>
  <c r="I3" i="28"/>
  <c r="J3" i="28"/>
  <c r="K3" i="28"/>
  <c r="L3" i="28"/>
  <c r="M3" i="28"/>
  <c r="N3" i="28"/>
  <c r="O3" i="28"/>
  <c r="P3" i="28"/>
  <c r="Q3" i="28"/>
  <c r="R3" i="28"/>
  <c r="S3" i="28"/>
  <c r="T3" i="28"/>
  <c r="U3" i="28"/>
  <c r="D3" i="28"/>
  <c r="B3" i="28" l="1"/>
  <c r="C3" i="28"/>
  <c r="C6" i="28"/>
  <c r="B6" i="28"/>
  <c r="U5" i="28"/>
  <c r="T5" i="28"/>
  <c r="S5" i="28"/>
  <c r="R5" i="28"/>
  <c r="Q5" i="28"/>
  <c r="P5" i="28"/>
  <c r="O5" i="28"/>
  <c r="N5" i="28"/>
  <c r="M5" i="28"/>
  <c r="L5" i="28"/>
  <c r="K5" i="28"/>
  <c r="J5" i="28"/>
  <c r="I5" i="28"/>
  <c r="H5" i="28"/>
  <c r="G5" i="28"/>
  <c r="F5" i="28"/>
  <c r="E5" i="28"/>
  <c r="D5" i="28"/>
  <c r="C5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D4" i="28"/>
  <c r="B4" i="28" l="1"/>
  <c r="C4" i="28"/>
  <c r="B5" i="28"/>
  <c r="Y22" i="13"/>
  <c r="V22" i="13"/>
  <c r="S22" i="13"/>
  <c r="P22" i="13"/>
  <c r="M22" i="13"/>
  <c r="J22" i="13"/>
  <c r="G22" i="13"/>
  <c r="D22" i="13"/>
  <c r="G21" i="13"/>
  <c r="J21" i="13"/>
  <c r="M21" i="13"/>
  <c r="P21" i="13"/>
  <c r="S21" i="13"/>
  <c r="V21" i="13"/>
  <c r="Y21" i="13"/>
  <c r="AB21" i="13"/>
  <c r="D21" i="13"/>
  <c r="B11" i="1" l="1"/>
  <c r="B16" i="1" l="1"/>
  <c r="E24" i="11" l="1"/>
  <c r="G14" i="1"/>
  <c r="F14" i="1"/>
  <c r="E14" i="1"/>
  <c r="D14" i="1"/>
  <c r="G13" i="1"/>
  <c r="F13" i="1"/>
  <c r="E13" i="1"/>
  <c r="D13" i="1"/>
  <c r="G12" i="1"/>
  <c r="F12" i="1"/>
  <c r="E12" i="1"/>
  <c r="D12" i="1"/>
  <c r="G11" i="1"/>
  <c r="F11" i="1"/>
  <c r="E11" i="1"/>
  <c r="D11" i="1"/>
  <c r="AF4" i="13" l="1"/>
  <c r="AF6" i="13"/>
  <c r="AF8" i="13"/>
  <c r="AF9" i="13"/>
  <c r="AF10" i="13"/>
  <c r="AF12" i="13"/>
  <c r="AF14" i="13"/>
  <c r="AF16" i="13"/>
  <c r="AF17" i="13"/>
  <c r="AF18" i="13"/>
  <c r="AF20" i="13"/>
  <c r="AF3" i="13"/>
  <c r="AF19" i="13" l="1"/>
  <c r="AF15" i="13"/>
  <c r="AF13" i="13"/>
  <c r="AF11" i="13"/>
  <c r="AF7" i="13"/>
  <c r="AF5" i="13"/>
  <c r="B17" i="1"/>
  <c r="A25" i="13" l="1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24" i="13"/>
  <c r="C22" i="13"/>
  <c r="E22" i="13"/>
  <c r="F22" i="13"/>
  <c r="H22" i="13"/>
  <c r="I22" i="13"/>
  <c r="K22" i="13"/>
  <c r="L22" i="13"/>
  <c r="N22" i="13"/>
  <c r="O22" i="13"/>
  <c r="Q22" i="13"/>
  <c r="R22" i="13"/>
  <c r="T22" i="13"/>
  <c r="U22" i="13"/>
  <c r="W22" i="13"/>
  <c r="X22" i="13"/>
  <c r="Z22" i="13"/>
  <c r="AA22" i="13"/>
  <c r="AC22" i="13"/>
  <c r="AD22" i="13"/>
  <c r="AE22" i="13"/>
  <c r="C23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B23" i="13"/>
  <c r="B22" i="13"/>
  <c r="A11" i="1"/>
  <c r="A12" i="1"/>
  <c r="A13" i="1"/>
  <c r="A10" i="1"/>
  <c r="B14" i="1" l="1"/>
  <c r="C14" i="1"/>
  <c r="B10" i="1"/>
  <c r="G10" i="1"/>
  <c r="E10" i="1"/>
  <c r="C11" i="1"/>
  <c r="C12" i="1"/>
  <c r="C13" i="1"/>
  <c r="C10" i="1"/>
  <c r="D10" i="1"/>
  <c r="F10" i="1"/>
  <c r="B12" i="1"/>
  <c r="B13" i="1"/>
  <c r="C24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C25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C26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C27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C28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C29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C30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C31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C32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AD32" i="13"/>
  <c r="AE32" i="13"/>
  <c r="C33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C34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C35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C36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C37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C38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C39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C40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C41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24" i="13"/>
  <c r="B25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B26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B27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B28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B29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B30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B31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B32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B33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B34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B35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B36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B37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B38" i="11"/>
  <c r="C38" i="11"/>
  <c r="D38" i="11"/>
  <c r="E38" i="11"/>
  <c r="F38" i="11"/>
  <c r="G38" i="11"/>
  <c r="H38" i="11"/>
  <c r="I38" i="11"/>
  <c r="J38" i="11"/>
  <c r="K38" i="11"/>
  <c r="L38" i="11"/>
  <c r="M38" i="11"/>
  <c r="N38" i="11"/>
  <c r="O38" i="11"/>
  <c r="P38" i="11"/>
  <c r="B39" i="11"/>
  <c r="C39" i="11"/>
  <c r="D39" i="11"/>
  <c r="E39" i="11"/>
  <c r="F39" i="11"/>
  <c r="G39" i="11"/>
  <c r="H39" i="11"/>
  <c r="I39" i="11"/>
  <c r="J39" i="11"/>
  <c r="K39" i="11"/>
  <c r="L39" i="11"/>
  <c r="M39" i="11"/>
  <c r="N39" i="11"/>
  <c r="O39" i="11"/>
  <c r="P39" i="11"/>
  <c r="B40" i="11"/>
  <c r="C40" i="11"/>
  <c r="D40" i="11"/>
  <c r="E40" i="11"/>
  <c r="F40" i="11"/>
  <c r="G40" i="11"/>
  <c r="H40" i="11"/>
  <c r="I40" i="11"/>
  <c r="J40" i="11"/>
  <c r="K40" i="11"/>
  <c r="L40" i="11"/>
  <c r="M40" i="11"/>
  <c r="N40" i="11"/>
  <c r="O40" i="11"/>
  <c r="P40" i="11"/>
  <c r="C24" i="11"/>
  <c r="D24" i="11"/>
  <c r="F24" i="11"/>
  <c r="G24" i="11"/>
  <c r="H24" i="11"/>
  <c r="I24" i="11"/>
  <c r="J24" i="11"/>
  <c r="K24" i="11"/>
  <c r="L24" i="11"/>
  <c r="M24" i="11"/>
  <c r="N24" i="11"/>
  <c r="O24" i="11"/>
  <c r="P24" i="11"/>
  <c r="B24" i="11"/>
  <c r="B41" i="11"/>
  <c r="C41" i="11"/>
  <c r="D41" i="11"/>
  <c r="E41" i="11"/>
  <c r="F41" i="11"/>
  <c r="G41" i="11"/>
  <c r="H41" i="11"/>
  <c r="I41" i="11"/>
  <c r="J41" i="11"/>
  <c r="K41" i="11"/>
  <c r="L41" i="11"/>
  <c r="M41" i="11"/>
  <c r="N41" i="11"/>
  <c r="O41" i="11"/>
  <c r="P41" i="11"/>
  <c r="A23" i="11" l="1"/>
  <c r="B2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B22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</calcChain>
</file>

<file path=xl/sharedStrings.xml><?xml version="1.0" encoding="utf-8"?>
<sst xmlns="http://schemas.openxmlformats.org/spreadsheetml/2006/main" count="374" uniqueCount="134">
  <si>
    <t>Population group</t>
  </si>
  <si>
    <t xml:space="preserve">       Male</t>
  </si>
  <si>
    <t xml:space="preserve">           Female</t>
  </si>
  <si>
    <t xml:space="preserve"> Total</t>
  </si>
  <si>
    <t>Number</t>
  </si>
  <si>
    <t>African</t>
  </si>
  <si>
    <t>Coloured</t>
  </si>
  <si>
    <t>Indian/Asian</t>
  </si>
  <si>
    <t>White</t>
  </si>
  <si>
    <t>Total</t>
  </si>
  <si>
    <t>Free State</t>
  </si>
  <si>
    <t>Gauteng</t>
  </si>
  <si>
    <t>KwaZulu-Natal</t>
  </si>
  <si>
    <t>Limpopo</t>
  </si>
  <si>
    <t>Mpumalanga</t>
  </si>
  <si>
    <t>Northern Cape</t>
  </si>
  <si>
    <t>North West</t>
  </si>
  <si>
    <t>Year</t>
  </si>
  <si>
    <t>Number of Births</t>
  </si>
  <si>
    <t>Percentage of AIDS deaths</t>
  </si>
  <si>
    <t>% of total population</t>
  </si>
  <si>
    <t>Male</t>
  </si>
  <si>
    <t>Female</t>
  </si>
  <si>
    <t>RSA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</si>
  <si>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</si>
  <si>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</si>
  <si>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</si>
  <si>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</si>
  <si>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</si>
  <si>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</si>
  <si>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</si>
  <si>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</si>
  <si>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</si>
  <si>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</si>
  <si>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</si>
  <si>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</si>
  <si>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</si>
  <si>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</si>
  <si>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</si>
  <si>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70-79</t>
  </si>
  <si>
    <t>80+</t>
  </si>
  <si>
    <t>EC</t>
  </si>
  <si>
    <t>FS</t>
  </si>
  <si>
    <t>KZN</t>
  </si>
  <si>
    <t>LIM</t>
  </si>
  <si>
    <t>MP</t>
  </si>
  <si>
    <t>NC</t>
  </si>
  <si>
    <t>NW</t>
  </si>
  <si>
    <t>WC</t>
  </si>
  <si>
    <t>Population estimate</t>
  </si>
  <si>
    <t>Eastern Cape</t>
  </si>
  <si>
    <t xml:space="preserve">Western Cape </t>
  </si>
  <si>
    <t>TFR</t>
  </si>
  <si>
    <t>Province in 2006</t>
  </si>
  <si>
    <t>Net migration</t>
  </si>
  <si>
    <t>Number of deaths</t>
  </si>
  <si>
    <t>Out-migrants</t>
  </si>
  <si>
    <t>In-migrants</t>
  </si>
  <si>
    <t>GP</t>
  </si>
  <si>
    <t>Province in 2011</t>
  </si>
  <si>
    <t>Province in 2016</t>
  </si>
  <si>
    <t>2001-2006</t>
  </si>
  <si>
    <t>2006-2011</t>
  </si>
  <si>
    <t>2011-2016</t>
  </si>
  <si>
    <t>Figure 1 Provincial Average Total Fertilty Rate</t>
  </si>
  <si>
    <t>LE-Males</t>
  </si>
  <si>
    <t>LE-Females</t>
  </si>
  <si>
    <t>LP</t>
  </si>
  <si>
    <t>2015-2016</t>
  </si>
  <si>
    <t xml:space="preserve">Eastern Cape </t>
  </si>
  <si>
    <t>Western Cape</t>
  </si>
  <si>
    <t>Province in 2021</t>
  </si>
  <si>
    <t>2016-2021</t>
  </si>
  <si>
    <t>Life expectancy at birth without HIV/AIDS</t>
  </si>
  <si>
    <t>Number of AIDS related deaths</t>
  </si>
  <si>
    <t>2002–2003</t>
  </si>
  <si>
    <t>2003–2004</t>
  </si>
  <si>
    <t>2004–2005</t>
  </si>
  <si>
    <t>2005–2006</t>
  </si>
  <si>
    <t>2006–2007</t>
  </si>
  <si>
    <t>2007–2008</t>
  </si>
  <si>
    <t>2008–2009</t>
  </si>
  <si>
    <t>2009–2010</t>
  </si>
  <si>
    <t>2010–2011</t>
  </si>
  <si>
    <t>2011–2012</t>
  </si>
  <si>
    <t>2012–2013</t>
  </si>
  <si>
    <t>2013–2014</t>
  </si>
  <si>
    <t>2014–2015</t>
  </si>
  <si>
    <t>2016-2017</t>
  </si>
  <si>
    <t>Table 11: Estimated provincial migration streams, 2006–2011</t>
  </si>
  <si>
    <t>Table 12: Estimated provincial migration streams, 2011–2016</t>
  </si>
  <si>
    <t>Table 13: Estimated provincial migration streams, 2016–2021</t>
  </si>
  <si>
    <t>2017-2018</t>
  </si>
  <si>
    <t>1985-2000</t>
  </si>
  <si>
    <t>Net Internationl Migration</t>
  </si>
  <si>
    <t>% of elderly within each province</t>
  </si>
  <si>
    <t>National</t>
  </si>
  <si>
    <t>% of Children under 15 within each province</t>
  </si>
  <si>
    <t>Black African</t>
  </si>
  <si>
    <t>75-79</t>
  </si>
  <si>
    <t>in thousands</t>
  </si>
  <si>
    <t>2018-2019</t>
  </si>
  <si>
    <t xml:space="preserve">male </t>
  </si>
  <si>
    <t>female</t>
  </si>
  <si>
    <t>Outside SA (net migration)</t>
  </si>
  <si>
    <t>100,0</t>
  </si>
  <si>
    <t>..</t>
  </si>
  <si>
    <t>CBR</t>
  </si>
  <si>
    <t>IMR</t>
  </si>
  <si>
    <t>u5mr</t>
  </si>
  <si>
    <t>CDR</t>
  </si>
  <si>
    <t>RNI</t>
  </si>
  <si>
    <t>2019-2020</t>
  </si>
  <si>
    <t xml:space="preserve">Total </t>
  </si>
  <si>
    <t>Women 15-49'</t>
  </si>
  <si>
    <t>Adults 15-49</t>
  </si>
  <si>
    <t>Youth 15-24</t>
  </si>
  <si>
    <t>Incidence 15-49</t>
  </si>
  <si>
    <t>Total population</t>
  </si>
  <si>
    <t>Children 0-14</t>
  </si>
  <si>
    <t>Elderly 60+</t>
  </si>
  <si>
    <t>adults 25-59</t>
  </si>
  <si>
    <t>Life Expectancy</t>
  </si>
  <si>
    <t>% children across</t>
  </si>
  <si>
    <t>.</t>
  </si>
  <si>
    <t>Number of people living with HIV</t>
  </si>
  <si>
    <t>2020-2021</t>
  </si>
  <si>
    <t>In thousands</t>
  </si>
  <si>
    <t>,</t>
  </si>
  <si>
    <t>18-34</t>
  </si>
  <si>
    <t>35-49</t>
  </si>
  <si>
    <t>50-59</t>
  </si>
  <si>
    <t>60+</t>
  </si>
  <si>
    <t xml:space="preserve">National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</si>
</sst>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0.0"/>
    <numFmt numFmtId="165" formatCode="#,##0.0"/>
    <numFmt numFmtId="166" formatCode="0.0000"/>
    <numFmt numFmtId="167" formatCode="0.000"/>
    <numFmt numFmtId="168" formatCode="#,##0.000"/>
    <numFmt numFmtId="169" formatCode="#,##0_ ;\-#,##0\ 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1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0" xfId="0" applyBorder="1"/>
    <xf numFmtId="164" fontId="0" fillId="0" borderId="1" xfId="0" applyNumberFormat="1" applyBorder="1"/>
    <xf numFmtId="1" fontId="0" fillId="0" borderId="0" xfId="0" applyNumberFormat="1"/>
    <xf numFmtId="2" fontId="0" fillId="0" borderId="0" xfId="0" applyNumberFormat="1"/>
    <xf numFmtId="3" fontId="0" fillId="0" borderId="0" xfId="0" applyNumberFormat="1"/>
    <xf numFmtId="0" fontId="5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/>
    <xf numFmtId="2" fontId="6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" fillId="0" borderId="0" xfId="0" applyFont="1"/>
    <xf numFmtId="164" fontId="5" fillId="2" borderId="1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/>
    <xf numFmtId="0" fontId="4" fillId="0" borderId="1" xfId="0" applyFont="1" applyFill="1" applyBorder="1"/>
    <xf numFmtId="164" fontId="5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64" fontId="0" fillId="0" borderId="0" xfId="0" applyNumberFormat="1"/>
    <xf numFmtId="0" fontId="4" fillId="0" borderId="9" xfId="0" applyNumberFormat="1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9" fillId="0" borderId="2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" fillId="0" borderId="1" xfId="0" applyFont="1" applyBorder="1" applyAlignment="1">
      <alignment horizontal="right"/>
    </xf>
    <xf numFmtId="0" fontId="8" fillId="0" borderId="0" xfId="0" applyFont="1" applyAlignment="1">
      <alignment vertical="center" wrapText="1"/>
    </xf>
    <xf numFmtId="164" fontId="4" fillId="2" borderId="1" xfId="0" applyNumberFormat="1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0" fillId="0" borderId="1" xfId="0" applyFill="1" applyBorder="1"/>
    <xf numFmtId="164" fontId="0" fillId="0" borderId="0" xfId="0" applyNumberFormat="1" applyAlignment="1">
      <alignment horizontal="right"/>
    </xf>
    <xf numFmtId="0" fontId="1" fillId="0" borderId="2" xfId="0" applyFont="1" applyFill="1" applyBorder="1"/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right"/>
    </xf>
    <xf numFmtId="164" fontId="5" fillId="2" borderId="1" xfId="0" applyNumberFormat="1" applyFont="1" applyFill="1" applyBorder="1" applyAlignment="1">
      <alignment horizontal="center"/>
    </xf>
    <xf numFmtId="164" fontId="8" fillId="0" borderId="0" xfId="0" applyNumberFormat="1" applyFont="1" applyAlignment="1">
      <alignment vertical="center" wrapText="1"/>
    </xf>
    <xf numFmtId="165" fontId="0" fillId="0" borderId="0" xfId="0" applyNumberFormat="1" applyAlignment="1">
      <alignment horizontal="right"/>
    </xf>
    <xf numFmtId="165" fontId="0" fillId="0" borderId="0" xfId="0" applyNumberFormat="1"/>
    <xf numFmtId="166" fontId="0" fillId="0" borderId="0" xfId="0" applyNumberFormat="1"/>
    <xf numFmtId="0" fontId="0" fillId="0" borderId="0" xfId="0" applyFill="1"/>
    <xf numFmtId="3" fontId="0" fillId="0" borderId="0" xfId="0" applyNumberFormat="1" applyFill="1"/>
    <xf numFmtId="168" fontId="0" fillId="0" borderId="0" xfId="0" applyNumberFormat="1" applyFill="1"/>
    <xf numFmtId="164" fontId="0" fillId="0" borderId="0" xfId="0" applyNumberFormat="1" applyFill="1"/>
    <xf numFmtId="164" fontId="5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167" fontId="0" fillId="0" borderId="0" xfId="0" applyNumberFormat="1" applyFill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/>
    <xf numFmtId="0" fontId="1" fillId="0" borderId="1" xfId="0" applyFont="1" applyFill="1" applyBorder="1"/>
    <xf numFmtId="0" fontId="2" fillId="0" borderId="0" xfId="0" applyFont="1" applyFill="1"/>
    <xf numFmtId="3" fontId="2" fillId="0" borderId="0" xfId="0" applyNumberFormat="1" applyFont="1" applyFill="1"/>
    <xf numFmtId="164" fontId="5" fillId="0" borderId="2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/>
    <xf numFmtId="0" fontId="7" fillId="0" borderId="10" xfId="0" applyFont="1" applyBorder="1" applyAlignment="1">
      <alignment vertical="center" wrapText="1"/>
    </xf>
    <xf numFmtId="2" fontId="13" fillId="0" borderId="1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0" fontId="4" fillId="0" borderId="1" xfId="0" applyFont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2" fontId="0" fillId="0" borderId="0" xfId="0" applyNumberFormat="1" applyBorder="1"/>
    <xf numFmtId="4" fontId="0" fillId="0" borderId="0" xfId="0" applyNumberFormat="1"/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11" fillId="0" borderId="11" xfId="0" applyFont="1" applyBorder="1" applyAlignment="1">
      <alignment horizontal="center" vertical="center" wrapText="1"/>
    </xf>
    <xf numFmtId="0" fontId="5" fillId="0" borderId="1" xfId="0" applyNumberFormat="1" applyFont="1" applyBorder="1"/>
    <xf numFmtId="0" fontId="0" fillId="0" borderId="1" xfId="0" applyNumberFormat="1" applyBorder="1"/>
    <xf numFmtId="165" fontId="5" fillId="0" borderId="1" xfId="0" applyNumberFormat="1" applyFont="1" applyBorder="1"/>
    <xf numFmtId="165" fontId="0" fillId="0" borderId="1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0" borderId="0" xfId="0" applyFont="1" applyFill="1"/>
    <xf numFmtId="0" fontId="4" fillId="0" borderId="1" xfId="0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7" xfId="0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0" fillId="0" borderId="7" xfId="0" applyFill="1" applyBorder="1"/>
    <xf numFmtId="2" fontId="14" fillId="0" borderId="1" xfId="0" applyNumberFormat="1" applyFont="1" applyBorder="1"/>
    <xf numFmtId="0" fontId="13" fillId="0" borderId="0" xfId="0" applyFont="1" applyAlignment="1">
      <alignment wrapText="1"/>
    </xf>
    <xf numFmtId="0" fontId="15" fillId="0" borderId="0" xfId="0" applyFont="1"/>
    <xf numFmtId="3" fontId="5" fillId="0" borderId="6" xfId="0" applyNumberFormat="1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/>
    </xf>
    <xf numFmtId="164" fontId="16" fillId="0" borderId="1" xfId="0" applyNumberFormat="1" applyFont="1" applyBorder="1" applyAlignment="1">
      <alignment horizontal="center"/>
    </xf>
    <xf numFmtId="169" fontId="16" fillId="0" borderId="1" xfId="1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" fillId="0" borderId="13" xfId="0" applyFont="1" applyBorder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'TFR by Province'!$B$3</c:f>
              <c:strCache>
                <c:ptCount val="1"/>
                <c:pt idx="0">
                  <c:v>2001-2006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'TFR by Province'!$C$2:$K$2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'TFR by Province'!$C$3:$K$3</c:f>
              <c:numCache>
                <c:formatCode>0.00</c:formatCode>
                <c:ptCount val="9"/>
                <c:pt idx="0">
                  <c:v>3.1445549608325454</c:v>
                </c:pt>
                <c:pt idx="1">
                  <c:v>2.6928116224633887</c:v>
                </c:pt>
                <c:pt idx="2">
                  <c:v>2.1994917690838451</c:v>
                </c:pt>
                <c:pt idx="3">
                  <c:v>2.973680092899551</c:v>
                </c:pt>
                <c:pt idx="4">
                  <c:v>3.2320878978073884</c:v>
                </c:pt>
                <c:pt idx="5">
                  <c:v>2.8447222578605991</c:v>
                </c:pt>
                <c:pt idx="6">
                  <c:v>2.9954891256790384</c:v>
                </c:pt>
                <c:pt idx="7">
                  <c:v>3.0012063205091666</c:v>
                </c:pt>
                <c:pt idx="8">
                  <c:v>2.3073150074077695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6-4FC7-BF38-B8C59BAD7B19}"/>
            </c:ext>
          </c:extLst>
        </c:ser>
        <c:ser>
          <c:idx val="1"/>
          <c:order val="1"/>
          <c:tx>
            <c:strRef>
              <c:f>'TFR by Province'!$B$4</c:f>
              <c:strCache>
                <c:ptCount val="1"/>
                <c:pt idx="0">
                  <c:v>2006-2011</c:v>
                </c:pt>
              </c:strCache>
            </c:strRef>
          </c:tx>
          <c:spPr>
            <a:pattFill prst="pct20">
              <a:fgClr>
                <a:schemeClr val="tx2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cat>
            <c:strRef>
              <c:f>'TFR by Province'!$C$2:$K$2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'TFR by Province'!$C$4:$K$4</c:f>
              <c:numCache>
                <c:formatCode>0.00</c:formatCode>
                <c:ptCount val="9"/>
                <c:pt idx="0">
                  <c:v>3.2420066810866945</c:v>
                </c:pt>
                <c:pt idx="1">
                  <c:v>2.8568774170552995</c:v>
                </c:pt>
                <c:pt idx="2">
                  <c:v>2.2542954657291974</c:v>
                </c:pt>
                <c:pt idx="3">
                  <c:v>2.9905759817719915</c:v>
                </c:pt>
                <c:pt idx="4">
                  <c:v>3.4419384114417353</c:v>
                </c:pt>
                <c:pt idx="5">
                  <c:v>2.969489615053261</c:v>
                </c:pt>
                <c:pt idx="6">
                  <c:v>3.0841185371505859</c:v>
                </c:pt>
                <c:pt idx="7">
                  <c:v>3.201224309663893</c:v>
                </c:pt>
                <c:pt idx="8">
                  <c:v>2.4486448740025155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36-4FC7-BF38-B8C59BAD7B19}"/>
            </c:ext>
          </c:extLst>
        </c:ser>
        <c:ser>
          <c:idx val="2"/>
          <c:order val="2"/>
          <c:tx>
            <c:strRef>
              <c:f>'TFR by Province'!$B$5</c:f>
              <c:strCache>
                <c:ptCount val="1"/>
                <c:pt idx="0">
                  <c:v>2011-2016</c:v>
                </c:pt>
              </c:strCache>
            </c:strRef>
          </c:tx>
          <c:spPr>
            <a:pattFill prst="wdDn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cat>
            <c:strRef>
              <c:f>'TFR by Province'!$C$2:$K$2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'TFR by Province'!$C$5:$K$5</c:f>
              <c:numCache>
                <c:formatCode>0.00</c:formatCode>
                <c:ptCount val="9"/>
                <c:pt idx="0">
                  <c:v>2.9488690124389967</c:v>
                </c:pt>
                <c:pt idx="1">
                  <c:v>2.4815943898969879</c:v>
                </c:pt>
                <c:pt idx="2">
                  <c:v>2.1055081787702354</c:v>
                </c:pt>
                <c:pt idx="3">
                  <c:v>2.7078240812703687</c:v>
                </c:pt>
                <c:pt idx="4">
                  <c:v>3.1643490223219679</c:v>
                </c:pt>
                <c:pt idx="5">
                  <c:v>2.494272830760337</c:v>
                </c:pt>
                <c:pt idx="6">
                  <c:v>2.8321557868020966</c:v>
                </c:pt>
                <c:pt idx="7">
                  <c:v>2.7053854915770086</c:v>
                </c:pt>
                <c:pt idx="8">
                  <c:v>2.161966779931574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36-4FC7-BF38-B8C59BAD7B19}"/>
            </c:ext>
          </c:extLst>
        </c:ser>
        <c:ser>
          <c:idx val="3"/>
          <c:order val="3"/>
          <c:tx>
            <c:strRef>
              <c:f>'TFR by Province'!$B$6</c:f>
              <c:strCache>
                <c:ptCount val="1"/>
                <c:pt idx="0">
                  <c:v>2016-2021</c:v>
                </c:pt>
              </c:strCache>
            </c:strRef>
          </c:tx>
          <c:spPr>
            <a:solidFill>
              <a:schemeClr val="bg1"/>
            </a:solidFill>
            <a:ln cmpd="sng">
              <a:solidFill>
                <a:schemeClr val="accent1"/>
              </a:solidFill>
            </a:ln>
          </c:spPr>
          <c:invertIfNegative val="0"/>
          <c:cat>
            <c:strRef>
              <c:f>'TFR by Province'!$C$2:$K$2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'TFR by Province'!$C$6:$K$6</c:f>
              <c:numCache>
                <c:formatCode>0.00</c:formatCode>
                <c:ptCount val="9"/>
                <c:pt idx="0">
                  <c:v>2.7978993555778353</c:v>
                </c:pt>
                <c:pt idx="1">
                  <c:v>2.3801033171083494</c:v>
                </c:pt>
                <c:pt idx="2">
                  <c:v>1.9236153593453118</c:v>
                </c:pt>
                <c:pt idx="3">
                  <c:v>2.609232410185415</c:v>
                </c:pt>
                <c:pt idx="4">
                  <c:v>3.0775512689199318</c:v>
                </c:pt>
                <c:pt idx="5">
                  <c:v>2.4656763065714653</c:v>
                </c:pt>
                <c:pt idx="6">
                  <c:v>2.6971076896537545</c:v>
                </c:pt>
                <c:pt idx="7">
                  <c:v>2.5542471571186782</c:v>
                </c:pt>
                <c:pt idx="8">
                  <c:v>2.0449919544538369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36-4FC7-BF38-B8C59BAD7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1767760"/>
        <c:axId val="2091763952"/>
      </c:barChart>
      <c:catAx>
        <c:axId val="209176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91763952"/>
        <c:crosses val="autoZero"/>
        <c:auto val="1"/>
        <c:lblAlgn val="ctr"/>
        <c:lblOffset val="100"/>
        <c:noMultiLvlLbl val="0"/>
      </c:catAx>
      <c:valAx>
        <c:axId val="2091763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Fertility Rate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209176776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Male Life expectancy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'LE by gender and prov'!$B$5</c:f>
              <c:strCache>
                <c:ptCount val="1"/>
                <c:pt idx="0">
                  <c:v>2001-2006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'LE by gender and prov'!$C$4:$K$4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'LE by gender and prov'!$C$5:$K$5</c:f>
              <c:numCache>
                <c:formatCode>0.0</c:formatCode>
                <c:ptCount val="9"/>
                <c:pt idx="0">
                  <c:v>51.366568028566881</c:v>
                </c:pt>
                <c:pt idx="1">
                  <c:v>44.966673687807962</c:v>
                </c:pt>
                <c:pt idx="2">
                  <c:v>54.531572664579627</c:v>
                </c:pt>
                <c:pt idx="3">
                  <c:v>46.69377078003523</c:v>
                </c:pt>
                <c:pt idx="4">
                  <c:v>52.94388776518047</c:v>
                </c:pt>
                <c:pt idx="5">
                  <c:v>51.495586062129277</c:v>
                </c:pt>
                <c:pt idx="6">
                  <c:v>51.269762428758995</c:v>
                </c:pt>
                <c:pt idx="7">
                  <c:v>48.655110668209026</c:v>
                </c:pt>
                <c:pt idx="8">
                  <c:v>59.16042892960489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E9-43E3-87B6-D8188E020B16}"/>
            </c:ext>
          </c:extLst>
        </c:ser>
        <c:ser>
          <c:idx val="1"/>
          <c:order val="1"/>
          <c:tx>
            <c:strRef>
              <c:f>'LE by gender and prov'!$B$6</c:f>
              <c:strCache>
                <c:ptCount val="1"/>
                <c:pt idx="0">
                  <c:v>2006-2011</c:v>
                </c:pt>
              </c:strCache>
            </c:strRef>
          </c:tx>
          <c:spPr>
            <a:pattFill prst="pct10">
              <a:fgClr>
                <a:schemeClr val="tx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'LE by gender and prov'!$C$4:$K$4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'LE by gender and prov'!$C$6:$K$6</c:f>
              <c:numCache>
                <c:formatCode>0.0</c:formatCode>
                <c:ptCount val="9"/>
                <c:pt idx="0">
                  <c:v>52.800074848030917</c:v>
                </c:pt>
                <c:pt idx="1">
                  <c:v>46.957782635069655</c:v>
                </c:pt>
                <c:pt idx="2">
                  <c:v>56.821507288480269</c:v>
                </c:pt>
                <c:pt idx="3">
                  <c:v>48.596242274095601</c:v>
                </c:pt>
                <c:pt idx="4">
                  <c:v>54.48822944386896</c:v>
                </c:pt>
                <c:pt idx="5">
                  <c:v>53.154791051240665</c:v>
                </c:pt>
                <c:pt idx="6">
                  <c:v>52.282638541775384</c:v>
                </c:pt>
                <c:pt idx="7">
                  <c:v>50.689007592826336</c:v>
                </c:pt>
                <c:pt idx="8">
                  <c:v>60.930602332751434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E9-43E3-87B6-D8188E020B16}"/>
            </c:ext>
          </c:extLst>
        </c:ser>
        <c:ser>
          <c:idx val="2"/>
          <c:order val="2"/>
          <c:tx>
            <c:strRef>
              <c:f>'LE by gender and prov'!$B$7</c:f>
              <c:strCache>
                <c:ptCount val="1"/>
                <c:pt idx="0">
                  <c:v>2011-2016</c:v>
                </c:pt>
              </c:strCache>
            </c:strRef>
          </c:tx>
          <c:spPr>
            <a:pattFill prst="wdDnDiag">
              <a:fgClr>
                <a:schemeClr val="tx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'LE by gender and prov'!$C$4:$K$4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'LE by gender and prov'!$C$7:$K$7</c:f>
              <c:numCache>
                <c:formatCode>0.0</c:formatCode>
                <c:ptCount val="9"/>
                <c:pt idx="0">
                  <c:v>57.80237197692071</c:v>
                </c:pt>
                <c:pt idx="1">
                  <c:v>53.569466707555009</c:v>
                </c:pt>
                <c:pt idx="2">
                  <c:v>61.94501153985113</c:v>
                </c:pt>
                <c:pt idx="3">
                  <c:v>55.706342747669297</c:v>
                </c:pt>
                <c:pt idx="4">
                  <c:v>59.088737018892019</c:v>
                </c:pt>
                <c:pt idx="5">
                  <c:v>58.460519644833056</c:v>
                </c:pt>
                <c:pt idx="6">
                  <c:v>55.970743243759266</c:v>
                </c:pt>
                <c:pt idx="7">
                  <c:v>56.327976465665095</c:v>
                </c:pt>
                <c:pt idx="8">
                  <c:v>64.341358510338736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E9-43E3-87B6-D8188E020B16}"/>
            </c:ext>
          </c:extLst>
        </c:ser>
        <c:ser>
          <c:idx val="3"/>
          <c:order val="3"/>
          <c:tx>
            <c:strRef>
              <c:f>'LE by gender and prov'!$B$8</c:f>
              <c:strCache>
                <c:ptCount val="1"/>
                <c:pt idx="0">
                  <c:v>2016-2021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'LE by gender and prov'!$C$4:$K$4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'LE by gender and prov'!$C$8:$K$8</c:f>
              <c:numCache>
                <c:formatCode>0.0</c:formatCode>
                <c:ptCount val="9"/>
                <c:pt idx="0">
                  <c:v>58.69636485386696</c:v>
                </c:pt>
                <c:pt idx="1">
                  <c:v>55.544984022612667</c:v>
                </c:pt>
                <c:pt idx="2">
                  <c:v>63.054204870679229</c:v>
                </c:pt>
                <c:pt idx="3">
                  <c:v>57.39409281808085</c:v>
                </c:pt>
                <c:pt idx="4">
                  <c:v>61.205819325617043</c:v>
                </c:pt>
                <c:pt idx="5">
                  <c:v>60.768145225323728</c:v>
                </c:pt>
                <c:pt idx="6">
                  <c:v>57.554705147437311</c:v>
                </c:pt>
                <c:pt idx="7">
                  <c:v>57.661071436246502</c:v>
                </c:pt>
                <c:pt idx="8">
                  <c:v>64.88909440165952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E9-43E3-87B6-D8188E020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1788976"/>
        <c:axId val="2091763408"/>
      </c:barChart>
      <c:catAx>
        <c:axId val="2091788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91763408"/>
        <c:crosses val="autoZero"/>
        <c:auto val="1"/>
        <c:lblAlgn val="ctr"/>
        <c:lblOffset val="100"/>
        <c:noMultiLvlLbl val="0"/>
      </c:catAx>
      <c:valAx>
        <c:axId val="2091763408"/>
        <c:scaling>
          <c:orientation val="minMax"/>
          <c:max val="8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Life Expectancy at birth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209178897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Female Life expectancy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'LE by gender and prov'!$B$11</c:f>
              <c:strCache>
                <c:ptCount val="1"/>
                <c:pt idx="0">
                  <c:v>2001-2006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'LE by gender and prov'!$C$10:$K$10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'LE by gender and prov'!$C$11:$K$11</c:f>
              <c:numCache>
                <c:formatCode>0.0</c:formatCode>
                <c:ptCount val="9"/>
                <c:pt idx="0">
                  <c:v>55.287630505129655</c:v>
                </c:pt>
                <c:pt idx="1">
                  <c:v>47.602792240891624</c:v>
                </c:pt>
                <c:pt idx="2">
                  <c:v>59.023981861859603</c:v>
                </c:pt>
                <c:pt idx="3">
                  <c:v>50.980031854374104</c:v>
                </c:pt>
                <c:pt idx="4">
                  <c:v>58.2408970535786</c:v>
                </c:pt>
                <c:pt idx="5">
                  <c:v>55.980646135025161</c:v>
                </c:pt>
                <c:pt idx="6">
                  <c:v>55.923061596801972</c:v>
                </c:pt>
                <c:pt idx="7">
                  <c:v>51.842862607426419</c:v>
                </c:pt>
                <c:pt idx="8">
                  <c:v>63.692496023443624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94-416F-BCA2-2C72C4A23E2D}"/>
            </c:ext>
          </c:extLst>
        </c:ser>
        <c:ser>
          <c:idx val="1"/>
          <c:order val="1"/>
          <c:tx>
            <c:strRef>
              <c:f>'LE by gender and prov'!$B$12</c:f>
              <c:strCache>
                <c:ptCount val="1"/>
                <c:pt idx="0">
                  <c:v>2006-2011</c:v>
                </c:pt>
              </c:strCache>
            </c:strRef>
          </c:tx>
          <c:spPr>
            <a:pattFill prst="pct10">
              <a:fgClr>
                <a:schemeClr val="tx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'LE by gender and prov'!$C$10:$K$10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'LE by gender and prov'!$C$12:$K$12</c:f>
              <c:numCache>
                <c:formatCode>0.0</c:formatCode>
                <c:ptCount val="9"/>
                <c:pt idx="0">
                  <c:v>57.820727736804763</c:v>
                </c:pt>
                <c:pt idx="1">
                  <c:v>50.451516082179666</c:v>
                </c:pt>
                <c:pt idx="2">
                  <c:v>61.013993379154549</c:v>
                </c:pt>
                <c:pt idx="3">
                  <c:v>53.618327426932481</c:v>
                </c:pt>
                <c:pt idx="4">
                  <c:v>60.803574752352937</c:v>
                </c:pt>
                <c:pt idx="5">
                  <c:v>58.418764702977334</c:v>
                </c:pt>
                <c:pt idx="6">
                  <c:v>57.789401808001493</c:v>
                </c:pt>
                <c:pt idx="7">
                  <c:v>54.40487182788322</c:v>
                </c:pt>
                <c:pt idx="8">
                  <c:v>65.865452844627839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94-416F-BCA2-2C72C4A23E2D}"/>
            </c:ext>
          </c:extLst>
        </c:ser>
        <c:ser>
          <c:idx val="2"/>
          <c:order val="2"/>
          <c:tx>
            <c:strRef>
              <c:f>'LE by gender and prov'!$B$13</c:f>
              <c:strCache>
                <c:ptCount val="1"/>
                <c:pt idx="0">
                  <c:v>2011-2016</c:v>
                </c:pt>
              </c:strCache>
            </c:strRef>
          </c:tx>
          <c:spPr>
            <a:pattFill prst="wdDnDiag">
              <a:fgClr>
                <a:schemeClr val="tx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'LE by gender and prov'!$C$10:$K$10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'LE by gender and prov'!$C$13:$K$13</c:f>
              <c:numCache>
                <c:formatCode>0.0</c:formatCode>
                <c:ptCount val="9"/>
                <c:pt idx="0">
                  <c:v>63.926166033921199</c:v>
                </c:pt>
                <c:pt idx="1">
                  <c:v>58.532615411864761</c:v>
                </c:pt>
                <c:pt idx="2">
                  <c:v>66.600157971103528</c:v>
                </c:pt>
                <c:pt idx="3">
                  <c:v>61.801775308889354</c:v>
                </c:pt>
                <c:pt idx="4">
                  <c:v>65.63056076046135</c:v>
                </c:pt>
                <c:pt idx="5">
                  <c:v>64.9097997157496</c:v>
                </c:pt>
                <c:pt idx="6">
                  <c:v>62.63898284660236</c:v>
                </c:pt>
                <c:pt idx="7">
                  <c:v>62.705781643079874</c:v>
                </c:pt>
                <c:pt idx="8">
                  <c:v>69.892005153694555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94-416F-BCA2-2C72C4A23E2D}"/>
            </c:ext>
          </c:extLst>
        </c:ser>
        <c:ser>
          <c:idx val="3"/>
          <c:order val="3"/>
          <c:tx>
            <c:strRef>
              <c:f>'LE by gender and prov'!$B$14</c:f>
              <c:strCache>
                <c:ptCount val="1"/>
                <c:pt idx="0">
                  <c:v>2016-2021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'LE by gender and prov'!$C$10:$K$10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'LE by gender and prov'!$C$14:$K$14</c:f>
              <c:numCache>
                <c:formatCode>0.0</c:formatCode>
                <c:ptCount val="9"/>
                <c:pt idx="0">
                  <c:v>65.028212454911213</c:v>
                </c:pt>
                <c:pt idx="1">
                  <c:v>61.399016525731774</c:v>
                </c:pt>
                <c:pt idx="2">
                  <c:v>67.677216800205798</c:v>
                </c:pt>
                <c:pt idx="3">
                  <c:v>63.601025799250671</c:v>
                </c:pt>
                <c:pt idx="4">
                  <c:v>66.506506871613198</c:v>
                </c:pt>
                <c:pt idx="5">
                  <c:v>66.035664259630053</c:v>
                </c:pt>
                <c:pt idx="6">
                  <c:v>64.273542458484187</c:v>
                </c:pt>
                <c:pt idx="7">
                  <c:v>64.183273162073419</c:v>
                </c:pt>
                <c:pt idx="8">
                  <c:v>70.27628764921279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94-416F-BCA2-2C72C4A23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1768304"/>
        <c:axId val="2091781360"/>
      </c:barChart>
      <c:catAx>
        <c:axId val="2091768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91781360"/>
        <c:crosses val="autoZero"/>
        <c:auto val="1"/>
        <c:lblAlgn val="ctr"/>
        <c:lblOffset val="100"/>
        <c:noMultiLvlLbl val="0"/>
      </c:catAx>
      <c:valAx>
        <c:axId val="2091781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Life Expectancy at birth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209176830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7</xdr:row>
      <xdr:rowOff>123825</xdr:rowOff>
    </xdr:from>
    <xdr:to>
      <xdr:col>10</xdr:col>
      <xdr:colOff>76200</xdr:colOff>
      <xdr:row>22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476250</xdr:colOff>
      <xdr:row>0</xdr:row>
      <xdr:rowOff>142875</xdr:rowOff>
    </xdr:from>
    <xdr:to>
      <xdr:col>20</xdr:col>
      <xdr:colOff>171450</xdr:colOff>
      <xdr:row>15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571500</xdr:colOff>
      <xdr:row>16</xdr:row>
      <xdr:rowOff>47625</xdr:rowOff>
    </xdr:from>
    <xdr:to>
      <xdr:col>20</xdr:col>
      <xdr:colOff>266700</xdr:colOff>
      <xdr:row>30</xdr:row>
      <xdr:rowOff>123825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ion_Excel_2021%20(long%20to%202060)/Med_proj/Prov/Projection%20Output%20(pop)/Mid-year%202021%20estima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 Council"/>
      <sheetName val="RSA"/>
      <sheetName val="Provincial"/>
      <sheetName val="District 2011 b"/>
      <sheetName val="Stats_in_brief_2016"/>
      <sheetName val="SA Statistics_2016"/>
      <sheetName val="Report_Table A"/>
      <sheetName val="Report_Table 1"/>
      <sheetName val="Report_Table 2"/>
      <sheetName val="Report_Table 5"/>
      <sheetName val="ART assumtions"/>
      <sheetName val="Demographic assumptions"/>
      <sheetName val="Population growth"/>
      <sheetName val="Provincial distribution"/>
      <sheetName val="DC_sing_m"/>
      <sheetName val="DC_m_calc"/>
      <sheetName val="DC_sing_f"/>
      <sheetName val="DC_f_calc"/>
      <sheetName val="DC_sing_tot"/>
      <sheetName val="District single ages"/>
    </sheetNames>
    <sheetDataSet>
      <sheetData sheetId="0"/>
      <sheetData sheetId="1"/>
      <sheetData sheetId="2">
        <row r="53">
          <cell r="B53">
            <v>57731.922651754991</v>
          </cell>
          <cell r="C53">
            <v>55655.415583948394</v>
          </cell>
          <cell r="E53">
            <v>23925.444323161126</v>
          </cell>
          <cell r="F53">
            <v>23610.076036818537</v>
          </cell>
          <cell r="H53">
            <v>104092.81044402129</v>
          </cell>
          <cell r="I53">
            <v>105627.74158013143</v>
          </cell>
          <cell r="K53">
            <v>97853.667991530136</v>
          </cell>
          <cell r="L53">
            <v>95998.927228520843</v>
          </cell>
          <cell r="N53">
            <v>53037.287456198857</v>
          </cell>
          <cell r="O53">
            <v>49811.534955670861</v>
          </cell>
          <cell r="Q53">
            <v>37231.983557149542</v>
          </cell>
          <cell r="R53">
            <v>37039.787592881934</v>
          </cell>
          <cell r="T53">
            <v>9869.8951156507464</v>
          </cell>
          <cell r="U53">
            <v>10063.433546496814</v>
          </cell>
          <cell r="W53">
            <v>31162.382916819937</v>
          </cell>
          <cell r="X53">
            <v>30675.082394729492</v>
          </cell>
          <cell r="Z53">
            <v>48656.605543713311</v>
          </cell>
          <cell r="AA53">
            <v>48868.001080801703</v>
          </cell>
        </row>
        <row r="54">
          <cell r="B54">
            <v>53324.338134077181</v>
          </cell>
          <cell r="C54">
            <v>52084.828888646909</v>
          </cell>
          <cell r="E54">
            <v>23358.918538005651</v>
          </cell>
          <cell r="F54">
            <v>23252.446788801506</v>
          </cell>
          <cell r="H54">
            <v>110775.33948219594</v>
          </cell>
          <cell r="I54">
            <v>111495.30426100678</v>
          </cell>
          <cell r="K54">
            <v>96170.961807078333</v>
          </cell>
          <cell r="L54">
            <v>94859.74093691587</v>
          </cell>
          <cell r="N54">
            <v>49336.132997679371</v>
          </cell>
          <cell r="O54">
            <v>46635.696149101183</v>
          </cell>
          <cell r="Q54">
            <v>36968.653886479136</v>
          </cell>
          <cell r="R54">
            <v>37024.655634780378</v>
          </cell>
          <cell r="T54">
            <v>9555.4148949974515</v>
          </cell>
          <cell r="U54">
            <v>9867.9294454365136</v>
          </cell>
          <cell r="W54">
            <v>30545.374857443803</v>
          </cell>
          <cell r="X54">
            <v>30049.542836025837</v>
          </cell>
          <cell r="Z54">
            <v>49649.865402043128</v>
          </cell>
          <cell r="AA54">
            <v>49785.855059285015</v>
          </cell>
        </row>
        <row r="55">
          <cell r="B55">
            <v>50199.172284155109</v>
          </cell>
          <cell r="C55">
            <v>49635.482856169954</v>
          </cell>
          <cell r="E55">
            <v>23338.840698659151</v>
          </cell>
          <cell r="F55">
            <v>23385.62935732086</v>
          </cell>
          <cell r="H55">
            <v>120289.47763583202</v>
          </cell>
          <cell r="I55">
            <v>120037.55109779848</v>
          </cell>
          <cell r="K55">
            <v>96781.816571376301</v>
          </cell>
          <cell r="L55">
            <v>95804.662705426861</v>
          </cell>
          <cell r="N55">
            <v>46848.891370005527</v>
          </cell>
          <cell r="O55">
            <v>44531.677181941297</v>
          </cell>
          <cell r="Q55">
            <v>37551.304262750229</v>
          </cell>
          <cell r="R55">
            <v>37760.096723136921</v>
          </cell>
          <cell r="T55">
            <v>9489.75814216443</v>
          </cell>
          <cell r="U55">
            <v>9893.7706680765405</v>
          </cell>
          <cell r="W55">
            <v>30655.794326125346</v>
          </cell>
          <cell r="X55">
            <v>30060.039915790298</v>
          </cell>
          <cell r="Z55">
            <v>51821.944708931936</v>
          </cell>
          <cell r="AA55">
            <v>51803.089494338805</v>
          </cell>
        </row>
        <row r="56">
          <cell r="B56">
            <v>46214.094400119044</v>
          </cell>
          <cell r="C56">
            <v>46353.311708064444</v>
          </cell>
          <cell r="E56">
            <v>23045.657922509698</v>
          </cell>
          <cell r="F56">
            <v>23221.591464138954</v>
          </cell>
          <cell r="H56">
            <v>129091.16584905366</v>
          </cell>
          <cell r="I56">
            <v>127385.97431700108</v>
          </cell>
          <cell r="K56">
            <v>96249.935500476931</v>
          </cell>
          <cell r="L56">
            <v>95506.147492534001</v>
          </cell>
          <cell r="N56">
            <v>43576.375501139599</v>
          </cell>
          <cell r="O56">
            <v>41705.362745090955</v>
          </cell>
          <cell r="Q56">
            <v>37716.344602411744</v>
          </cell>
          <cell r="R56">
            <v>38050.781300459341</v>
          </cell>
          <cell r="T56">
            <v>9319.4729138145012</v>
          </cell>
          <cell r="U56">
            <v>9796.9325408207751</v>
          </cell>
          <cell r="W56">
            <v>30410.752839207536</v>
          </cell>
          <cell r="X56">
            <v>29685.691976750342</v>
          </cell>
          <cell r="Z56">
            <v>53543.200471267271</v>
          </cell>
          <cell r="AA56">
            <v>53256.206455140105</v>
          </cell>
        </row>
        <row r="57">
          <cell r="B57">
            <v>43610.6207378256</v>
          </cell>
          <cell r="C57">
            <v>44146.396231460989</v>
          </cell>
          <cell r="E57">
            <v>22902.971660560648</v>
          </cell>
          <cell r="F57">
            <v>23149.007020520603</v>
          </cell>
          <cell r="H57">
            <v>137578.47293781972</v>
          </cell>
          <cell r="I57">
            <v>135338.41591696758</v>
          </cell>
          <cell r="K57">
            <v>96377.667385713474</v>
          </cell>
          <cell r="L57">
            <v>95819.750058453428</v>
          </cell>
          <cell r="N57">
            <v>41499.897175747727</v>
          </cell>
          <cell r="O57">
            <v>39865.438879638554</v>
          </cell>
          <cell r="Q57">
            <v>38231.059315698563</v>
          </cell>
          <cell r="R57">
            <v>38428.45303969337</v>
          </cell>
          <cell r="T57">
            <v>9283.220821485902</v>
          </cell>
          <cell r="U57">
            <v>9760.7660726241375</v>
          </cell>
          <cell r="W57">
            <v>30637.079034119815</v>
          </cell>
          <cell r="X57">
            <v>29582.945053718024</v>
          </cell>
          <cell r="Z57">
            <v>55414.010931028548</v>
          </cell>
          <cell r="AA57">
            <v>54865.827726923322</v>
          </cell>
        </row>
        <row r="58">
          <cell r="B58">
            <v>42241.181332859414</v>
          </cell>
          <cell r="C58">
            <v>42598.702211835422</v>
          </cell>
          <cell r="E58">
            <v>22430.083259243424</v>
          </cell>
          <cell r="F58">
            <v>22628.456286616871</v>
          </cell>
          <cell r="H58">
            <v>141409.62094833775</v>
          </cell>
          <cell r="I58">
            <v>140169.61012164524</v>
          </cell>
          <cell r="K58">
            <v>95107.625140617223</v>
          </cell>
          <cell r="L58">
            <v>94599.946635481509</v>
          </cell>
          <cell r="N58">
            <v>40402.45617755533</v>
          </cell>
          <cell r="O58">
            <v>38644.563160278616</v>
          </cell>
          <cell r="Q58">
            <v>38253.946323323609</v>
          </cell>
          <cell r="R58">
            <v>37895.455997264289</v>
          </cell>
          <cell r="T58">
            <v>9218.5586529568736</v>
          </cell>
          <cell r="U58">
            <v>9568.8443780721227</v>
          </cell>
          <cell r="W58">
            <v>30769.599615640076</v>
          </cell>
          <cell r="X58">
            <v>29119.276849328027</v>
          </cell>
          <cell r="Z58">
            <v>55942.928549466313</v>
          </cell>
          <cell r="AA58">
            <v>55178.144359477934</v>
          </cell>
        </row>
        <row r="59">
          <cell r="B59">
            <v>43763.1320779694</v>
          </cell>
          <cell r="C59">
            <v>43616.81982961281</v>
          </cell>
          <cell r="E59">
            <v>22842.216794267693</v>
          </cell>
          <cell r="F59">
            <v>22929.801747658359</v>
          </cell>
          <cell r="H59">
            <v>148717.32411801867</v>
          </cell>
          <cell r="I59">
            <v>149293.68302448586</v>
          </cell>
          <cell r="K59">
            <v>97474.043266625813</v>
          </cell>
          <cell r="L59">
            <v>96922.71252961742</v>
          </cell>
          <cell r="N59">
            <v>41907.164435653991</v>
          </cell>
          <cell r="O59">
            <v>39753.348694378779</v>
          </cell>
          <cell r="Q59">
            <v>39782.703648409894</v>
          </cell>
          <cell r="R59">
            <v>38611.825006922001</v>
          </cell>
          <cell r="T59">
            <v>9584.701170237644</v>
          </cell>
          <cell r="U59">
            <v>9744.5347325659677</v>
          </cell>
          <cell r="W59">
            <v>32316.576269111029</v>
          </cell>
          <cell r="X59">
            <v>29849.333453851945</v>
          </cell>
          <cell r="Z59">
            <v>58245.138219705826</v>
          </cell>
          <cell r="AA59">
            <v>57260.940980906817</v>
          </cell>
        </row>
        <row r="60">
          <cell r="B60">
            <v>45394.846499833613</v>
          </cell>
          <cell r="C60">
            <v>44802.103012060674</v>
          </cell>
          <cell r="E60">
            <v>23361.87856376437</v>
          </cell>
          <cell r="F60">
            <v>23343.093972179082</v>
          </cell>
          <cell r="H60">
            <v>156820.59906502609</v>
          </cell>
          <cell r="I60">
            <v>158982.91701669106</v>
          </cell>
          <cell r="K60">
            <v>100242.80228454477</v>
          </cell>
          <cell r="L60">
            <v>99659.041818347789</v>
          </cell>
          <cell r="N60">
            <v>43514.144148159117</v>
          </cell>
          <cell r="O60">
            <v>40997.119608824287</v>
          </cell>
          <cell r="Q60">
            <v>41520.605128981493</v>
          </cell>
          <cell r="R60">
            <v>39545.607552848443</v>
          </cell>
          <cell r="T60">
            <v>9998.5248927033408</v>
          </cell>
          <cell r="U60">
            <v>9965.4265985848215</v>
          </cell>
          <cell r="W60">
            <v>34030.9962172003</v>
          </cell>
          <cell r="X60">
            <v>30737.968992309805</v>
          </cell>
          <cell r="Z60">
            <v>60890.603199786849</v>
          </cell>
          <cell r="AA60">
            <v>59637.721428154087</v>
          </cell>
        </row>
        <row r="61">
          <cell r="B61">
            <v>46256.691964095357</v>
          </cell>
          <cell r="C61">
            <v>45229.21950694143</v>
          </cell>
          <cell r="E61">
            <v>23406.475424230041</v>
          </cell>
          <cell r="F61">
            <v>23294.105236289688</v>
          </cell>
          <cell r="H61">
            <v>161604.83454138073</v>
          </cell>
          <cell r="I61">
            <v>165556.12372561696</v>
          </cell>
          <cell r="K61">
            <v>101048.90199532799</v>
          </cell>
          <cell r="L61">
            <v>100522.1354024188</v>
          </cell>
          <cell r="N61">
            <v>44404.448547009779</v>
          </cell>
          <cell r="O61">
            <v>41530.304445833608</v>
          </cell>
          <cell r="Q61">
            <v>42462.996878035083</v>
          </cell>
          <cell r="R61">
            <v>39714.884396173824</v>
          </cell>
          <cell r="T61">
            <v>10220.819586103546</v>
          </cell>
          <cell r="U61">
            <v>9990.3839367079854</v>
          </cell>
          <cell r="W61">
            <v>35107.622113765181</v>
          </cell>
          <cell r="X61">
            <v>31047.774782672743</v>
          </cell>
          <cell r="Z61">
            <v>62336.208950052278</v>
          </cell>
          <cell r="AA61">
            <v>60870.068567344948</v>
          </cell>
        </row>
        <row r="62">
          <cell r="B62">
            <v>47308.861330174164</v>
          </cell>
          <cell r="C62">
            <v>46061.129086869041</v>
          </cell>
          <cell r="E62">
            <v>23665.894468876013</v>
          </cell>
          <cell r="F62">
            <v>23465.480992571265</v>
          </cell>
          <cell r="H62">
            <v>165905.37480367115</v>
          </cell>
          <cell r="I62">
            <v>170449.17937735416</v>
          </cell>
          <cell r="K62">
            <v>101871.75405525541</v>
          </cell>
          <cell r="L62">
            <v>101432.22639787066</v>
          </cell>
          <cell r="N62">
            <v>45240.413827978584</v>
          </cell>
          <cell r="O62">
            <v>42401.094602088444</v>
          </cell>
          <cell r="Q62">
            <v>43453.190868541729</v>
          </cell>
          <cell r="R62">
            <v>40100.598593002796</v>
          </cell>
          <cell r="T62">
            <v>10513.928403385155</v>
          </cell>
          <cell r="U62">
            <v>10096.071857519804</v>
          </cell>
          <cell r="W62">
            <v>36269.267314103156</v>
          </cell>
          <cell r="X62">
            <v>31588.047525395174</v>
          </cell>
          <cell r="Z62">
            <v>63822.314928014697</v>
          </cell>
          <cell r="AA62">
            <v>62089.171567328733</v>
          </cell>
        </row>
        <row r="63">
          <cell r="B63">
            <v>48544.976836278976</v>
          </cell>
          <cell r="C63">
            <v>47374.008766633036</v>
          </cell>
          <cell r="E63">
            <v>24291.437733465151</v>
          </cell>
          <cell r="F63">
            <v>23988.922264722969</v>
          </cell>
          <cell r="H63">
            <v>170262.995783586</v>
          </cell>
          <cell r="I63">
            <v>173305.69324065375</v>
          </cell>
          <cell r="K63">
            <v>102938.70829219831</v>
          </cell>
          <cell r="L63">
            <v>102508.80247370133</v>
          </cell>
          <cell r="N63">
            <v>45922.352022153282</v>
          </cell>
          <cell r="O63">
            <v>43673.294394895769</v>
          </cell>
          <cell r="Q63">
            <v>44608.188512436573</v>
          </cell>
          <cell r="R63">
            <v>40867.030459011308</v>
          </cell>
          <cell r="T63">
            <v>10925.164412230773</v>
          </cell>
          <cell r="U63">
            <v>10330.129134653884</v>
          </cell>
          <cell r="W63">
            <v>37609.677748438422</v>
          </cell>
          <cell r="X63">
            <v>32482.787406386858</v>
          </cell>
          <cell r="Z63">
            <v>65577.498659212506</v>
          </cell>
          <cell r="AA63">
            <v>63409.33185934108</v>
          </cell>
        </row>
        <row r="64">
          <cell r="B64">
            <v>49374.302802790698</v>
          </cell>
          <cell r="C64">
            <v>48599.805004926107</v>
          </cell>
          <cell r="E64">
            <v>24879.269752440287</v>
          </cell>
          <cell r="F64">
            <v>24530.599131634954</v>
          </cell>
          <cell r="H64">
            <v>172646.52983182372</v>
          </cell>
          <cell r="I64">
            <v>173269.63055052431</v>
          </cell>
          <cell r="K64">
            <v>103022.33773746139</v>
          </cell>
          <cell r="L64">
            <v>102828.1791374489</v>
          </cell>
          <cell r="N64">
            <v>46029.8398953211</v>
          </cell>
          <cell r="O64">
            <v>44830.892102364123</v>
          </cell>
          <cell r="Q64">
            <v>45368.271253067418</v>
          </cell>
          <cell r="R64">
            <v>41521.78275284588</v>
          </cell>
          <cell r="T64">
            <v>11290.08186505187</v>
          </cell>
          <cell r="U64">
            <v>10555.610183286797</v>
          </cell>
          <cell r="W64">
            <v>38639.30339542299</v>
          </cell>
          <cell r="X64">
            <v>33319.431790053975</v>
          </cell>
          <cell r="Z64">
            <v>66774.063466620544</v>
          </cell>
          <cell r="AA64">
            <v>64249.069346914919</v>
          </cell>
        </row>
        <row r="65">
          <cell r="B65">
            <v>50382.48941456063</v>
          </cell>
          <cell r="C65">
            <v>50010.767251296296</v>
          </cell>
          <cell r="E65">
            <v>25452.242805111775</v>
          </cell>
          <cell r="F65">
            <v>25088.157729492672</v>
          </cell>
          <cell r="H65">
            <v>174646.45826626106</v>
          </cell>
          <cell r="I65">
            <v>173256.58759827813</v>
          </cell>
          <cell r="K65">
            <v>103121.14541174308</v>
          </cell>
          <cell r="L65">
            <v>103295.57404482666</v>
          </cell>
          <cell r="N65">
            <v>46321.142803329953</v>
          </cell>
          <cell r="O65">
            <v>46163.670769497876</v>
          </cell>
          <cell r="Q65">
            <v>46107.081909708737</v>
          </cell>
          <cell r="R65">
            <v>42194.954124270604</v>
          </cell>
          <cell r="T65">
            <v>11653.690522348814</v>
          </cell>
          <cell r="U65">
            <v>10789.062777686462</v>
          </cell>
          <cell r="W65">
            <v>39677.14572503636</v>
          </cell>
          <cell r="X65">
            <v>34194.644124554092</v>
          </cell>
          <cell r="Z65">
            <v>67894.603141899614</v>
          </cell>
          <cell r="AA65">
            <v>65111.581580097161</v>
          </cell>
        </row>
        <row r="66">
          <cell r="B66">
            <v>51741.018378650973</v>
          </cell>
          <cell r="C66">
            <v>51821.632861544385</v>
          </cell>
          <cell r="E66">
            <v>26146.243485845614</v>
          </cell>
          <cell r="F66">
            <v>25795.130600516844</v>
          </cell>
          <cell r="H66">
            <v>176985.69317741902</v>
          </cell>
          <cell r="I66">
            <v>173601.32230509256</v>
          </cell>
          <cell r="K66">
            <v>103572.62309374414</v>
          </cell>
          <cell r="L66">
            <v>104213.6682381912</v>
          </cell>
          <cell r="N66">
            <v>46866.928098360077</v>
          </cell>
          <cell r="O66">
            <v>47891.363387543301</v>
          </cell>
          <cell r="Q66">
            <v>46981.210246500661</v>
          </cell>
          <cell r="R66">
            <v>43077.028114992267</v>
          </cell>
          <cell r="T66">
            <v>12067.639410408765</v>
          </cell>
          <cell r="U66">
            <v>11086.120313444597</v>
          </cell>
          <cell r="W66">
            <v>40882.773245670556</v>
          </cell>
          <cell r="X66">
            <v>35277.198041907272</v>
          </cell>
          <cell r="Z66">
            <v>69176.870863400167</v>
          </cell>
          <cell r="AA66">
            <v>66196.536136767565</v>
          </cell>
        </row>
        <row r="67">
          <cell r="B67">
            <v>52491.113503292843</v>
          </cell>
          <cell r="C67">
            <v>53030.962995809081</v>
          </cell>
          <cell r="E67">
            <v>26555.957791126581</v>
          </cell>
          <cell r="F67">
            <v>26245.25435209183</v>
          </cell>
          <cell r="H67">
            <v>177631.77570498563</v>
          </cell>
          <cell r="I67">
            <v>172825.83256171338</v>
          </cell>
          <cell r="K67">
            <v>103312.7560242558</v>
          </cell>
          <cell r="L67">
            <v>104567.08308712232</v>
          </cell>
          <cell r="N67">
            <v>47159.509222174187</v>
          </cell>
          <cell r="O67">
            <v>48972.789184196321</v>
          </cell>
          <cell r="Q67">
            <v>47498.692349427198</v>
          </cell>
          <cell r="R67">
            <v>43589.864538176058</v>
          </cell>
          <cell r="T67">
            <v>12360.542203036865</v>
          </cell>
          <cell r="U67">
            <v>11261.849934017417</v>
          </cell>
          <cell r="W67">
            <v>41658.938865749253</v>
          </cell>
          <cell r="X67">
            <v>35967.916566434134</v>
          </cell>
          <cell r="Z67">
            <v>70052.714335951692</v>
          </cell>
          <cell r="AA67">
            <v>66953.446780439495</v>
          </cell>
        </row>
        <row r="68">
          <cell r="B68">
            <v>51927.776909512591</v>
          </cell>
          <cell r="C68">
            <v>52852.039282057041</v>
          </cell>
          <cell r="E68">
            <v>26335.808800053943</v>
          </cell>
          <cell r="F68">
            <v>26081.842688656568</v>
          </cell>
          <cell r="H68">
            <v>174795.16624159683</v>
          </cell>
          <cell r="I68">
            <v>169525.14379158145</v>
          </cell>
          <cell r="K68">
            <v>101347.41175405624</v>
          </cell>
          <cell r="L68">
            <v>103330.64909047971</v>
          </cell>
          <cell r="N68">
            <v>46757.700703540184</v>
          </cell>
          <cell r="O68">
            <v>48635.454611203997</v>
          </cell>
          <cell r="Q68">
            <v>47187.175638357061</v>
          </cell>
          <cell r="R68">
            <v>43203.990101348871</v>
          </cell>
          <cell r="T68">
            <v>12382.28883167176</v>
          </cell>
          <cell r="U68">
            <v>11160.204614807191</v>
          </cell>
          <cell r="W68">
            <v>41512.699215118089</v>
          </cell>
          <cell r="X68">
            <v>35767.557011528901</v>
          </cell>
          <cell r="Z68">
            <v>69896.971906093328</v>
          </cell>
          <cell r="AA68">
            <v>66762.118808336207</v>
          </cell>
        </row>
        <row r="69">
          <cell r="B69">
            <v>50849.195228669916</v>
          </cell>
          <cell r="C69">
            <v>52125.021981229118</v>
          </cell>
          <cell r="E69">
            <v>25875.369447816451</v>
          </cell>
          <cell r="F69">
            <v>25698.981510127578</v>
          </cell>
          <cell r="H69">
            <v>170851.73841448204</v>
          </cell>
          <cell r="I69">
            <v>165726.55207493849</v>
          </cell>
          <cell r="K69">
            <v>98930.428727223014</v>
          </cell>
          <cell r="L69">
            <v>101755.22301987359</v>
          </cell>
          <cell r="N69">
            <v>46203.989476733615</v>
          </cell>
          <cell r="O69">
            <v>47723.591213089043</v>
          </cell>
          <cell r="Q69">
            <v>46621.345655385849</v>
          </cell>
          <cell r="R69">
            <v>42526.531696432539</v>
          </cell>
          <cell r="T69">
            <v>12302.766475322793</v>
          </cell>
          <cell r="U69">
            <v>10954.410213869864</v>
          </cell>
          <cell r="W69">
            <v>41030.444387321972</v>
          </cell>
          <cell r="X69">
            <v>35230.299366141146</v>
          </cell>
          <cell r="Z69">
            <v>69506.722187044274</v>
          </cell>
          <cell r="AA69">
            <v>66389.388924298692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8"/>
  <sheetViews>
    <sheetView workbookViewId="0">
      <selection activeCell="F8" sqref="F8"/>
    </sheetView>
  </sheetViews>
  <sheetFormatPr defaultRowHeight="14.4" x14ac:dyDescent="0.3"/>
  <cols>
    <col min="1" max="1" width="14" customWidth="1"/>
    <col min="2" max="2" width="11.6640625" customWidth="1"/>
    <col min="3" max="5" width="10.6640625" customWidth="1"/>
    <col min="6" max="6" width="12.44140625" customWidth="1"/>
    <col min="7" max="7" width="12.33203125" customWidth="1"/>
  </cols>
  <sheetData>
    <row r="2" spans="1:17" ht="27" x14ac:dyDescent="0.3">
      <c r="A2" s="9" t="s">
        <v>0</v>
      </c>
      <c r="B2" s="108" t="s">
        <v>1</v>
      </c>
      <c r="C2" s="108"/>
      <c r="D2" s="108" t="s">
        <v>2</v>
      </c>
      <c r="E2" s="108"/>
      <c r="F2" s="108" t="s">
        <v>3</v>
      </c>
      <c r="G2" s="108"/>
    </row>
    <row r="3" spans="1:17" ht="32.25" customHeight="1" x14ac:dyDescent="0.3">
      <c r="A3" s="8"/>
      <c r="B3" s="9" t="s">
        <v>4</v>
      </c>
      <c r="C3" s="9" t="s">
        <v>20</v>
      </c>
      <c r="D3" s="9" t="s">
        <v>4</v>
      </c>
      <c r="E3" s="9" t="s">
        <v>20</v>
      </c>
      <c r="F3" s="9" t="s">
        <v>4</v>
      </c>
      <c r="G3" s="9" t="s">
        <v>20</v>
      </c>
    </row>
    <row r="4" spans="1:17" x14ac:dyDescent="0.3">
      <c r="A4" s="10" t="s">
        <v>5</v>
      </c>
      <c r="B4" s="95">
        <v>23761051</v>
      </c>
      <c r="C4" s="96">
        <v>80.852773238044705</v>
      </c>
      <c r="D4" s="95">
        <v>24879278</v>
      </c>
      <c r="E4" s="96">
        <v>80.895248960239911</v>
      </c>
      <c r="F4" s="95">
        <v>48640329</v>
      </c>
      <c r="G4" s="96">
        <v>80.874493777145517</v>
      </c>
      <c r="H4" s="91"/>
      <c r="I4" s="5"/>
      <c r="J4" s="5"/>
      <c r="K4" s="5"/>
      <c r="L4" s="5"/>
      <c r="M4" s="5"/>
      <c r="N4" s="5"/>
      <c r="O4" s="19"/>
      <c r="P4" s="5"/>
      <c r="Q4" s="5"/>
    </row>
    <row r="5" spans="1:17" x14ac:dyDescent="0.3">
      <c r="A5" s="10" t="s">
        <v>6</v>
      </c>
      <c r="B5" s="95">
        <v>2578930</v>
      </c>
      <c r="C5" s="96">
        <v>8.7754385311824219</v>
      </c>
      <c r="D5" s="95">
        <v>2716038</v>
      </c>
      <c r="E5" s="96">
        <v>8.8312277468611455</v>
      </c>
      <c r="F5" s="95">
        <v>5294968</v>
      </c>
      <c r="G5" s="96">
        <v>8.8039671065174065</v>
      </c>
      <c r="H5" s="5"/>
      <c r="I5" s="5"/>
      <c r="J5" s="5"/>
      <c r="K5" s="5"/>
      <c r="L5" s="5"/>
      <c r="M5" s="5"/>
      <c r="N5" s="5"/>
      <c r="O5" s="19"/>
      <c r="P5" s="5"/>
      <c r="Q5" s="5"/>
    </row>
    <row r="6" spans="1:17" x14ac:dyDescent="0.3">
      <c r="A6" s="10" t="s">
        <v>7</v>
      </c>
      <c r="B6" s="95">
        <v>790412</v>
      </c>
      <c r="C6" s="96">
        <v>2.689569674364547</v>
      </c>
      <c r="D6" s="95">
        <v>754810</v>
      </c>
      <c r="E6" s="96">
        <v>2.4542731050185091</v>
      </c>
      <c r="F6" s="95">
        <v>1545222</v>
      </c>
      <c r="G6" s="96">
        <v>2.5692475686854084</v>
      </c>
      <c r="I6" s="5"/>
      <c r="J6" s="5"/>
      <c r="K6" s="5"/>
      <c r="L6" s="5"/>
      <c r="M6" s="5"/>
      <c r="N6" s="5"/>
      <c r="O6" s="19"/>
      <c r="P6" s="5"/>
      <c r="Q6" s="5"/>
    </row>
    <row r="7" spans="1:17" x14ac:dyDescent="0.3">
      <c r="A7" s="10" t="s">
        <v>8</v>
      </c>
      <c r="B7" s="95">
        <v>2257654</v>
      </c>
      <c r="C7" s="96">
        <v>7.6822185564083254</v>
      </c>
      <c r="D7" s="95">
        <v>2404805</v>
      </c>
      <c r="E7" s="96">
        <v>7.8192501878804412</v>
      </c>
      <c r="F7" s="95">
        <v>4662459</v>
      </c>
      <c r="G7" s="96">
        <v>7.7522915476516641</v>
      </c>
      <c r="I7" s="5"/>
      <c r="J7" s="5"/>
      <c r="K7" s="5"/>
      <c r="L7" s="5"/>
      <c r="M7" s="5"/>
      <c r="N7" s="5"/>
      <c r="O7" s="19"/>
      <c r="P7" s="5"/>
      <c r="Q7" s="5"/>
    </row>
    <row r="8" spans="1:17" x14ac:dyDescent="0.3">
      <c r="A8" s="10" t="s">
        <v>9</v>
      </c>
      <c r="B8" s="97">
        <v>29388047</v>
      </c>
      <c r="C8" s="98" t="s">
        <v>105</v>
      </c>
      <c r="D8" s="97">
        <v>30754931</v>
      </c>
      <c r="E8" s="98" t="s">
        <v>105</v>
      </c>
      <c r="F8" s="97">
        <v>60142978</v>
      </c>
      <c r="G8" s="98" t="s">
        <v>105</v>
      </c>
      <c r="I8" s="5"/>
      <c r="J8" s="5"/>
      <c r="K8" s="5"/>
      <c r="L8" s="5"/>
      <c r="M8" s="5"/>
      <c r="N8" s="5"/>
      <c r="O8" s="5"/>
      <c r="P8" s="5"/>
      <c r="Q8" s="5"/>
    </row>
    <row r="9" spans="1:17" x14ac:dyDescent="0.3">
      <c r="A9" s="15" t="s">
        <v>100</v>
      </c>
    </row>
    <row r="10" spans="1:17" x14ac:dyDescent="0.3">
      <c r="A10" t="str">
        <f>A4</f>
        <v>African</v>
      </c>
      <c r="B10" s="35">
        <f>ROUND(B4/1000,1)</f>
        <v>23761.1</v>
      </c>
      <c r="C10" s="31">
        <f>C4</f>
        <v>80.852773238044705</v>
      </c>
      <c r="D10" s="35">
        <f t="shared" ref="D10:F10" si="0">ROUND(D4/1000,1)</f>
        <v>24879.3</v>
      </c>
      <c r="E10" s="31">
        <f>E4</f>
        <v>80.895248960239911</v>
      </c>
      <c r="F10" s="35">
        <f t="shared" si="0"/>
        <v>48640.3</v>
      </c>
      <c r="G10" s="31">
        <f>G4</f>
        <v>80.874493777145517</v>
      </c>
      <c r="J10" s="5"/>
      <c r="K10" s="5"/>
      <c r="L10" s="5"/>
      <c r="M10" s="5"/>
      <c r="N10" s="5"/>
    </row>
    <row r="11" spans="1:17" x14ac:dyDescent="0.3">
      <c r="A11" t="str">
        <f t="shared" ref="A11:A13" si="1">A5</f>
        <v>Coloured</v>
      </c>
      <c r="B11" s="35">
        <f>ROUND(B5/1000,1)</f>
        <v>2578.9</v>
      </c>
      <c r="C11" s="31">
        <f t="shared" ref="C11:C13" si="2">C5</f>
        <v>8.7754385311824219</v>
      </c>
      <c r="D11" s="35">
        <f t="shared" ref="B11:F13" si="3">ROUND(D5/1000,1)</f>
        <v>2716</v>
      </c>
      <c r="E11" s="31">
        <f t="shared" ref="E11:E13" si="4">E5</f>
        <v>8.8312277468611455</v>
      </c>
      <c r="F11" s="35">
        <f t="shared" si="3"/>
        <v>5295</v>
      </c>
      <c r="G11" s="31">
        <f t="shared" ref="G11:G13" si="5">G5</f>
        <v>8.8039671065174065</v>
      </c>
      <c r="J11" s="5"/>
      <c r="K11" s="5"/>
      <c r="L11" s="5"/>
      <c r="M11" s="5"/>
      <c r="N11" s="5"/>
    </row>
    <row r="12" spans="1:17" x14ac:dyDescent="0.3">
      <c r="A12" t="str">
        <f t="shared" si="1"/>
        <v>Indian/Asian</v>
      </c>
      <c r="B12" s="35">
        <f t="shared" si="3"/>
        <v>790.4</v>
      </c>
      <c r="C12" s="31">
        <f t="shared" si="2"/>
        <v>2.689569674364547</v>
      </c>
      <c r="D12" s="35">
        <f t="shared" si="3"/>
        <v>754.8</v>
      </c>
      <c r="E12" s="31">
        <f t="shared" si="4"/>
        <v>2.4542731050185091</v>
      </c>
      <c r="F12" s="35">
        <f t="shared" si="3"/>
        <v>1545.2</v>
      </c>
      <c r="G12" s="31">
        <f t="shared" si="5"/>
        <v>2.5692475686854084</v>
      </c>
      <c r="J12" s="5"/>
      <c r="K12" s="5"/>
      <c r="L12" s="5"/>
      <c r="M12" s="5"/>
      <c r="N12" s="5"/>
    </row>
    <row r="13" spans="1:17" x14ac:dyDescent="0.3">
      <c r="A13" t="str">
        <f t="shared" si="1"/>
        <v>White</v>
      </c>
      <c r="B13" s="35">
        <f t="shared" si="3"/>
        <v>2257.6999999999998</v>
      </c>
      <c r="C13" s="31">
        <f t="shared" si="2"/>
        <v>7.6822185564083254</v>
      </c>
      <c r="D13" s="35">
        <f t="shared" si="3"/>
        <v>2404.8000000000002</v>
      </c>
      <c r="E13" s="31">
        <f t="shared" si="4"/>
        <v>7.8192501878804412</v>
      </c>
      <c r="F13" s="35">
        <f t="shared" si="3"/>
        <v>4662.5</v>
      </c>
      <c r="G13" s="31">
        <f t="shared" si="5"/>
        <v>7.7522915476516641</v>
      </c>
      <c r="J13" s="5"/>
      <c r="K13" s="5"/>
      <c r="L13" s="5"/>
      <c r="M13" s="5"/>
      <c r="N13" s="5"/>
    </row>
    <row r="14" spans="1:17" x14ac:dyDescent="0.3">
      <c r="B14" s="35">
        <f>ROUND(B8/1000,1)</f>
        <v>29388</v>
      </c>
      <c r="C14" s="31" t="str">
        <f>C8</f>
        <v>100,0</v>
      </c>
      <c r="D14" s="35">
        <f t="shared" ref="D14" si="6">ROUND(D8/1000,1)</f>
        <v>30754.9</v>
      </c>
      <c r="E14" s="31" t="str">
        <f>E8</f>
        <v>100,0</v>
      </c>
      <c r="F14" s="35">
        <f>ROUND(F8/1000,1)</f>
        <v>60143</v>
      </c>
      <c r="G14" s="31" t="str">
        <f>G8</f>
        <v>100,0</v>
      </c>
      <c r="J14" s="5"/>
      <c r="K14" s="5"/>
      <c r="L14" s="5"/>
      <c r="M14" s="5"/>
      <c r="N14" s="5"/>
    </row>
    <row r="15" spans="1:17" x14ac:dyDescent="0.3">
      <c r="B15" s="34"/>
      <c r="C15" s="33"/>
      <c r="D15" s="34"/>
      <c r="E15" s="33"/>
      <c r="F15" s="34"/>
      <c r="G15" s="33"/>
    </row>
    <row r="16" spans="1:17" x14ac:dyDescent="0.3">
      <c r="A16" t="s">
        <v>102</v>
      </c>
      <c r="B16" s="38">
        <f>B8/F8*100</f>
        <v>48.863637912974646</v>
      </c>
    </row>
    <row r="17" spans="1:10" x14ac:dyDescent="0.3">
      <c r="A17" t="s">
        <v>103</v>
      </c>
      <c r="B17" s="39">
        <f>D8/F8*100</f>
        <v>51.136362087025354</v>
      </c>
    </row>
    <row r="18" spans="1:10" x14ac:dyDescent="0.3">
      <c r="D18" t="s">
        <v>106</v>
      </c>
      <c r="J18" t="s">
        <v>128</v>
      </c>
    </row>
  </sheetData>
  <mergeCells count="3">
    <mergeCell ref="B2:C2"/>
    <mergeCell ref="D2:E2"/>
    <mergeCell ref="F2:G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4"/>
  <sheetViews>
    <sheetView topLeftCell="A25" workbookViewId="0">
      <selection activeCell="M33" sqref="M33"/>
    </sheetView>
  </sheetViews>
  <sheetFormatPr defaultColWidth="8.88671875" defaultRowHeight="14.4" x14ac:dyDescent="0.3"/>
  <cols>
    <col min="1" max="1" width="21.5546875" style="41" customWidth="1"/>
    <col min="2" max="16384" width="8.88671875" style="41"/>
  </cols>
  <sheetData>
    <row r="1" spans="1:28" x14ac:dyDescent="0.3">
      <c r="A1" s="41" t="s">
        <v>89</v>
      </c>
    </row>
    <row r="2" spans="1:28" x14ac:dyDescent="0.3">
      <c r="A2" s="41" t="s">
        <v>53</v>
      </c>
      <c r="B2" s="111" t="s">
        <v>59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</row>
    <row r="3" spans="1:28" x14ac:dyDescent="0.3">
      <c r="B3" s="41" t="s">
        <v>41</v>
      </c>
      <c r="C3" s="41" t="s">
        <v>42</v>
      </c>
      <c r="D3" s="41" t="s">
        <v>58</v>
      </c>
      <c r="E3" s="41" t="s">
        <v>43</v>
      </c>
      <c r="F3" s="41" t="s">
        <v>44</v>
      </c>
      <c r="G3" s="41" t="s">
        <v>45</v>
      </c>
      <c r="H3" s="41" t="s">
        <v>46</v>
      </c>
      <c r="I3" s="41" t="s">
        <v>47</v>
      </c>
      <c r="J3" s="41" t="s">
        <v>48</v>
      </c>
      <c r="K3" s="41" t="s">
        <v>56</v>
      </c>
      <c r="L3" s="41" t="s">
        <v>57</v>
      </c>
      <c r="M3" s="41" t="s">
        <v>54</v>
      </c>
    </row>
    <row r="4" spans="1:28" x14ac:dyDescent="0.3">
      <c r="A4" s="41" t="s">
        <v>41</v>
      </c>
      <c r="B4" s="51">
        <v>0</v>
      </c>
      <c r="C4" s="52">
        <v>12904.59182271747</v>
      </c>
      <c r="D4" s="52">
        <v>144629.04188313262</v>
      </c>
      <c r="E4" s="52">
        <v>97341.986166953371</v>
      </c>
      <c r="F4" s="52">
        <v>13858.709596775258</v>
      </c>
      <c r="G4" s="52">
        <v>16652.221707704259</v>
      </c>
      <c r="H4" s="52">
        <v>7997.2495076803625</v>
      </c>
      <c r="I4" s="52">
        <v>37374.045825642206</v>
      </c>
      <c r="J4" s="52">
        <v>173254.74653990052</v>
      </c>
      <c r="K4" s="52">
        <v>504012.59305050608</v>
      </c>
      <c r="L4" s="52">
        <v>162038.09017081073</v>
      </c>
      <c r="M4" s="52">
        <v>-341974.50287969538</v>
      </c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x14ac:dyDescent="0.3">
      <c r="A5" s="41" t="s">
        <v>42</v>
      </c>
      <c r="B5" s="52">
        <v>8197.8167968452599</v>
      </c>
      <c r="C5" s="51">
        <v>0</v>
      </c>
      <c r="D5" s="52">
        <v>79726.727219515757</v>
      </c>
      <c r="E5" s="52">
        <v>7640.4824032292136</v>
      </c>
      <c r="F5" s="52">
        <v>6363.5383443149121</v>
      </c>
      <c r="G5" s="52">
        <v>10469.336448172162</v>
      </c>
      <c r="H5" s="52">
        <v>8801.928627394469</v>
      </c>
      <c r="I5" s="52">
        <v>23083.961627636272</v>
      </c>
      <c r="J5" s="52">
        <v>11828.46893476187</v>
      </c>
      <c r="K5" s="52">
        <v>156112.26040186995</v>
      </c>
      <c r="L5" s="52">
        <v>114886.91716336826</v>
      </c>
      <c r="M5" s="52">
        <v>-41225.343238501693</v>
      </c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x14ac:dyDescent="0.3">
      <c r="A6" s="41" t="s">
        <v>58</v>
      </c>
      <c r="B6" s="52">
        <v>40023.250016776379</v>
      </c>
      <c r="C6" s="52">
        <v>31058.679998397834</v>
      </c>
      <c r="D6" s="51">
        <v>0</v>
      </c>
      <c r="E6" s="52">
        <v>53837.763046476248</v>
      </c>
      <c r="F6" s="52">
        <v>63742.862335873913</v>
      </c>
      <c r="G6" s="52">
        <v>63368.798785143124</v>
      </c>
      <c r="H6" s="52">
        <v>9686.9225018007946</v>
      </c>
      <c r="I6" s="52">
        <v>85177.417439156692</v>
      </c>
      <c r="J6" s="52">
        <v>75029.362784600788</v>
      </c>
      <c r="K6" s="52">
        <v>421925.05690822576</v>
      </c>
      <c r="L6" s="52">
        <v>1396585.2855284144</v>
      </c>
      <c r="M6" s="52">
        <v>974660.22862018866</v>
      </c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3">
      <c r="A7" s="41" t="s">
        <v>43</v>
      </c>
      <c r="B7" s="52">
        <v>23464.081092386998</v>
      </c>
      <c r="C7" s="52">
        <v>11352.344505028948</v>
      </c>
      <c r="D7" s="52">
        <v>206292.03056973562</v>
      </c>
      <c r="E7" s="51">
        <v>0</v>
      </c>
      <c r="F7" s="52">
        <v>8809.0394468208306</v>
      </c>
      <c r="G7" s="52">
        <v>33763.775455803887</v>
      </c>
      <c r="H7" s="52">
        <v>7911.5395836748376</v>
      </c>
      <c r="I7" s="52">
        <v>10734.25852808249</v>
      </c>
      <c r="J7" s="52">
        <v>30655.541987900455</v>
      </c>
      <c r="K7" s="52">
        <v>332982.61116943409</v>
      </c>
      <c r="L7" s="52">
        <v>256313.14198534371</v>
      </c>
      <c r="M7" s="52">
        <v>-76669.469184090383</v>
      </c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28" x14ac:dyDescent="0.3">
      <c r="A8" s="41" t="s">
        <v>44</v>
      </c>
      <c r="B8" s="52">
        <v>4173.6343366260462</v>
      </c>
      <c r="C8" s="52">
        <v>5426.9232942109993</v>
      </c>
      <c r="D8" s="52">
        <v>322934.74461371987</v>
      </c>
      <c r="E8" s="52">
        <v>7661.9725185829811</v>
      </c>
      <c r="F8" s="51">
        <v>0</v>
      </c>
      <c r="G8" s="52">
        <v>44311.315140875638</v>
      </c>
      <c r="H8" s="52">
        <v>2410.6759236814687</v>
      </c>
      <c r="I8" s="52">
        <v>30223.605893293228</v>
      </c>
      <c r="J8" s="52">
        <v>10591.272562843191</v>
      </c>
      <c r="K8" s="52">
        <v>427734.14428383339</v>
      </c>
      <c r="L8" s="52">
        <v>221175.8281108333</v>
      </c>
      <c r="M8" s="52">
        <v>-206558.31617300009</v>
      </c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</row>
    <row r="9" spans="1:28" x14ac:dyDescent="0.3">
      <c r="A9" s="41" t="s">
        <v>45</v>
      </c>
      <c r="B9" s="52">
        <v>4585.3299248636231</v>
      </c>
      <c r="C9" s="52">
        <v>4754.8481750308683</v>
      </c>
      <c r="D9" s="52">
        <v>122234.03857288187</v>
      </c>
      <c r="E9" s="52">
        <v>11520.880386070156</v>
      </c>
      <c r="F9" s="52">
        <v>21397.822535717263</v>
      </c>
      <c r="G9" s="51">
        <v>0</v>
      </c>
      <c r="H9" s="52">
        <v>2105.7225137142664</v>
      </c>
      <c r="I9" s="52">
        <v>12218.78914789293</v>
      </c>
      <c r="J9" s="52">
        <v>8925.0504031703022</v>
      </c>
      <c r="K9" s="52">
        <v>187742.48165934125</v>
      </c>
      <c r="L9" s="52">
        <v>243638.5668243437</v>
      </c>
      <c r="M9" s="52">
        <v>55896.085165002441</v>
      </c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</row>
    <row r="10" spans="1:28" x14ac:dyDescent="0.3">
      <c r="A10" s="41" t="s">
        <v>46</v>
      </c>
      <c r="B10" s="52">
        <v>4082.1068698343361</v>
      </c>
      <c r="C10" s="52">
        <v>8160.8865176956988</v>
      </c>
      <c r="D10" s="52">
        <v>15334.402652205023</v>
      </c>
      <c r="E10" s="52">
        <v>5226.0155720786734</v>
      </c>
      <c r="F10" s="52">
        <v>2436.7385203702861</v>
      </c>
      <c r="G10" s="52">
        <v>4138.8676348724721</v>
      </c>
      <c r="H10" s="51">
        <v>0</v>
      </c>
      <c r="I10" s="52">
        <v>11701.768415994231</v>
      </c>
      <c r="J10" s="52">
        <v>16774.614824392556</v>
      </c>
      <c r="K10" s="52">
        <v>67855.401007443274</v>
      </c>
      <c r="L10" s="52">
        <v>76345.678412901281</v>
      </c>
      <c r="M10" s="52">
        <v>8490.2774054580077</v>
      </c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</row>
    <row r="11" spans="1:28" x14ac:dyDescent="0.3">
      <c r="A11" s="41" t="s">
        <v>47</v>
      </c>
      <c r="B11" s="52">
        <v>4561.2092493987711</v>
      </c>
      <c r="C11" s="52">
        <v>10394.892022313936</v>
      </c>
      <c r="D11" s="52">
        <v>95401.419110851071</v>
      </c>
      <c r="E11" s="52">
        <v>5378.3170641352945</v>
      </c>
      <c r="F11" s="52">
        <v>17576.297878604557</v>
      </c>
      <c r="G11" s="52">
        <v>10496.314699287645</v>
      </c>
      <c r="H11" s="52">
        <v>20765.842027686915</v>
      </c>
      <c r="I11" s="51">
        <v>0</v>
      </c>
      <c r="J11" s="52">
        <v>8004.2353535669399</v>
      </c>
      <c r="K11" s="52">
        <v>172578.52740584512</v>
      </c>
      <c r="L11" s="52">
        <v>275690.38250804227</v>
      </c>
      <c r="M11" s="52">
        <v>103111.85510219715</v>
      </c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</row>
    <row r="12" spans="1:28" x14ac:dyDescent="0.3">
      <c r="A12" s="41" t="s">
        <v>48</v>
      </c>
      <c r="B12" s="52">
        <v>44457.308556734017</v>
      </c>
      <c r="C12" s="52">
        <v>6925.9681204782264</v>
      </c>
      <c r="D12" s="52">
        <v>53641.035926170633</v>
      </c>
      <c r="E12" s="52">
        <v>11300.540963042371</v>
      </c>
      <c r="F12" s="52">
        <v>5003.8168479375763</v>
      </c>
      <c r="G12" s="52">
        <v>6265.9024647717388</v>
      </c>
      <c r="H12" s="52">
        <v>11067.153516533243</v>
      </c>
      <c r="I12" s="52">
        <v>7195.7855063939824</v>
      </c>
      <c r="J12" s="51">
        <v>0</v>
      </c>
      <c r="K12" s="52">
        <v>145857.51190206179</v>
      </c>
      <c r="L12" s="52">
        <v>422341.69708450307</v>
      </c>
      <c r="M12" s="52">
        <v>276484.18518244126</v>
      </c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</row>
    <row r="13" spans="1:28" x14ac:dyDescent="0.3">
      <c r="A13" s="41" t="s">
        <v>104</v>
      </c>
      <c r="B13" s="52">
        <v>28493.353327345307</v>
      </c>
      <c r="C13" s="52">
        <v>23907.782707494269</v>
      </c>
      <c r="D13" s="52">
        <v>356391.84498020197</v>
      </c>
      <c r="E13" s="52">
        <v>56405.18386477539</v>
      </c>
      <c r="F13" s="52">
        <v>81987.002604418711</v>
      </c>
      <c r="G13" s="52">
        <v>54172.034487712794</v>
      </c>
      <c r="H13" s="52">
        <v>5598.6442107349339</v>
      </c>
      <c r="I13" s="52">
        <v>57980.750123950223</v>
      </c>
      <c r="J13" s="52">
        <v>87278.403693366519</v>
      </c>
      <c r="K13" s="51"/>
      <c r="L13" s="51"/>
      <c r="M13" s="51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</row>
    <row r="14" spans="1:28" x14ac:dyDescent="0.3">
      <c r="B14" s="52"/>
      <c r="C14" s="52"/>
      <c r="D14" s="52"/>
      <c r="E14" s="52"/>
      <c r="F14" s="52"/>
      <c r="G14" s="52"/>
      <c r="H14" s="52"/>
      <c r="I14" s="52"/>
      <c r="J14" s="52"/>
      <c r="K14" s="51"/>
      <c r="L14" s="51"/>
      <c r="M14" s="51"/>
      <c r="Q14" s="42"/>
      <c r="R14" s="42"/>
      <c r="S14" s="42"/>
      <c r="T14" s="42"/>
      <c r="U14" s="42"/>
      <c r="V14" s="42"/>
      <c r="W14" s="42"/>
      <c r="X14" s="42"/>
      <c r="Y14" s="42"/>
    </row>
    <row r="15" spans="1:28" x14ac:dyDescent="0.3">
      <c r="A15" s="41" t="s">
        <v>90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</row>
    <row r="16" spans="1:28" x14ac:dyDescent="0.3">
      <c r="A16" s="41" t="s">
        <v>59</v>
      </c>
      <c r="B16" s="112" t="s">
        <v>60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</row>
    <row r="17" spans="1:28" x14ac:dyDescent="0.3">
      <c r="B17" s="51" t="s">
        <v>41</v>
      </c>
      <c r="C17" s="51" t="s">
        <v>42</v>
      </c>
      <c r="D17" s="51" t="s">
        <v>58</v>
      </c>
      <c r="E17" s="51" t="s">
        <v>43</v>
      </c>
      <c r="F17" s="51" t="s">
        <v>44</v>
      </c>
      <c r="G17" s="51" t="s">
        <v>45</v>
      </c>
      <c r="H17" s="51" t="s">
        <v>46</v>
      </c>
      <c r="I17" s="51" t="s">
        <v>47</v>
      </c>
      <c r="J17" s="51" t="s">
        <v>48</v>
      </c>
      <c r="K17" s="51" t="s">
        <v>56</v>
      </c>
      <c r="L17" s="51" t="s">
        <v>57</v>
      </c>
      <c r="M17" s="51" t="s">
        <v>54</v>
      </c>
    </row>
    <row r="18" spans="1:28" x14ac:dyDescent="0.3">
      <c r="A18" s="41" t="s">
        <v>41</v>
      </c>
      <c r="B18" s="51">
        <v>0</v>
      </c>
      <c r="C18" s="52">
        <v>12983.416769229829</v>
      </c>
      <c r="D18" s="52">
        <v>145520.09375836764</v>
      </c>
      <c r="E18" s="52">
        <v>97930.471293401963</v>
      </c>
      <c r="F18" s="52">
        <v>13942.372042319028</v>
      </c>
      <c r="G18" s="52">
        <v>16747.926960389941</v>
      </c>
      <c r="H18" s="52">
        <v>8060.3200019507885</v>
      </c>
      <c r="I18" s="52">
        <v>37484.058276444979</v>
      </c>
      <c r="J18" s="52">
        <v>174232.50288390502</v>
      </c>
      <c r="K18" s="52">
        <v>506901.16198600916</v>
      </c>
      <c r="L18" s="52">
        <v>181268.40615920935</v>
      </c>
      <c r="M18" s="52">
        <v>-325632.75582679978</v>
      </c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</row>
    <row r="19" spans="1:28" x14ac:dyDescent="0.3">
      <c r="A19" s="41" t="s">
        <v>42</v>
      </c>
      <c r="B19" s="52">
        <v>8373.7289090560971</v>
      </c>
      <c r="C19" s="51">
        <v>0</v>
      </c>
      <c r="D19" s="52">
        <v>81383.048986784532</v>
      </c>
      <c r="E19" s="52">
        <v>7804.4636090446556</v>
      </c>
      <c r="F19" s="52">
        <v>6503.6137772516704</v>
      </c>
      <c r="G19" s="52">
        <v>10697.996306404206</v>
      </c>
      <c r="H19" s="52">
        <v>8995.6983372004943</v>
      </c>
      <c r="I19" s="52">
        <v>23586.500410425273</v>
      </c>
      <c r="J19" s="52">
        <v>12107.179287167553</v>
      </c>
      <c r="K19" s="52">
        <v>159452.22962333448</v>
      </c>
      <c r="L19" s="52">
        <v>128193.13320229769</v>
      </c>
      <c r="M19" s="52">
        <v>-31259.096421036797</v>
      </c>
      <c r="Q19" s="42"/>
      <c r="S19" s="42"/>
      <c r="T19" s="42"/>
      <c r="U19" s="42"/>
      <c r="V19" s="42"/>
      <c r="W19" s="42"/>
      <c r="X19" s="42"/>
      <c r="Y19" s="42"/>
      <c r="Z19" s="42"/>
      <c r="AA19" s="42"/>
      <c r="AB19" s="42"/>
    </row>
    <row r="20" spans="1:28" x14ac:dyDescent="0.3">
      <c r="A20" s="41" t="s">
        <v>58</v>
      </c>
      <c r="B20" s="52">
        <v>45986.146970803195</v>
      </c>
      <c r="C20" s="52">
        <v>35678.745966371614</v>
      </c>
      <c r="D20" s="51">
        <v>0</v>
      </c>
      <c r="E20" s="52">
        <v>61951.626930955565</v>
      </c>
      <c r="F20" s="52">
        <v>91376.832249531639</v>
      </c>
      <c r="G20" s="52">
        <v>72858.313879909052</v>
      </c>
      <c r="H20" s="52">
        <v>11132.844969394124</v>
      </c>
      <c r="I20" s="52">
        <v>97947.037404313072</v>
      </c>
      <c r="J20" s="52">
        <v>86468.687749960212</v>
      </c>
      <c r="K20" s="52">
        <v>503400.23612123856</v>
      </c>
      <c r="L20" s="52">
        <v>1528924.0308770624</v>
      </c>
      <c r="M20" s="52">
        <v>1025523.7947558238</v>
      </c>
      <c r="Q20" s="42"/>
      <c r="R20" s="42"/>
      <c r="T20" s="42"/>
      <c r="U20" s="42"/>
      <c r="V20" s="42"/>
      <c r="W20" s="42"/>
      <c r="X20" s="42"/>
      <c r="Y20" s="42"/>
      <c r="Z20" s="42"/>
      <c r="AA20" s="42"/>
      <c r="AB20" s="42"/>
    </row>
    <row r="21" spans="1:28" x14ac:dyDescent="0.3">
      <c r="A21" s="41" t="s">
        <v>43</v>
      </c>
      <c r="B21" s="52">
        <v>24768.520977533011</v>
      </c>
      <c r="C21" s="52">
        <v>11981.734167353559</v>
      </c>
      <c r="D21" s="52">
        <v>217619.46440555685</v>
      </c>
      <c r="E21" s="51">
        <v>0</v>
      </c>
      <c r="F21" s="52">
        <v>9333.7610246677505</v>
      </c>
      <c r="G21" s="52">
        <v>35674.580500032404</v>
      </c>
      <c r="H21" s="52">
        <v>8365.2888638641743</v>
      </c>
      <c r="I21" s="52">
        <v>11358.195898501142</v>
      </c>
      <c r="J21" s="52">
        <v>32438.84695755471</v>
      </c>
      <c r="K21" s="52">
        <v>351540.39279506361</v>
      </c>
      <c r="L21" s="52">
        <v>280659.8414690512</v>
      </c>
      <c r="M21" s="52">
        <v>-70880.551326012413</v>
      </c>
      <c r="Q21" s="42"/>
      <c r="R21" s="42"/>
      <c r="S21" s="42"/>
      <c r="U21" s="42"/>
      <c r="V21" s="42"/>
      <c r="W21" s="42"/>
      <c r="X21" s="42"/>
      <c r="Y21" s="42"/>
      <c r="Z21" s="42"/>
      <c r="AA21" s="42"/>
      <c r="AB21" s="42"/>
    </row>
    <row r="22" spans="1:28" x14ac:dyDescent="0.3">
      <c r="A22" s="41" t="s">
        <v>44</v>
      </c>
      <c r="B22" s="52">
        <v>4366.6667547772013</v>
      </c>
      <c r="C22" s="52">
        <v>5665.428120198515</v>
      </c>
      <c r="D22" s="52">
        <v>337324.24500809668</v>
      </c>
      <c r="E22" s="52">
        <v>8019.0972351464643</v>
      </c>
      <c r="F22" s="51">
        <v>0</v>
      </c>
      <c r="G22" s="52">
        <v>46273.45539350441</v>
      </c>
      <c r="H22" s="52">
        <v>2524.4409901265426</v>
      </c>
      <c r="I22" s="52">
        <v>31527.900875056628</v>
      </c>
      <c r="J22" s="52">
        <v>11053.33498985296</v>
      </c>
      <c r="K22" s="52">
        <v>446754.56936675939</v>
      </c>
      <c r="L22" s="52">
        <v>271153.81693625893</v>
      </c>
      <c r="M22" s="52">
        <v>-175600.75243050046</v>
      </c>
      <c r="Q22" s="42"/>
      <c r="R22" s="42"/>
      <c r="S22" s="42"/>
      <c r="T22" s="42"/>
      <c r="V22" s="42"/>
      <c r="W22" s="42"/>
      <c r="X22" s="42"/>
      <c r="Y22" s="42"/>
      <c r="Z22" s="42"/>
      <c r="AA22" s="42"/>
      <c r="AB22" s="42"/>
    </row>
    <row r="23" spans="1:28" x14ac:dyDescent="0.3">
      <c r="A23" s="41" t="s">
        <v>45</v>
      </c>
      <c r="B23" s="52">
        <v>4971.8571094762301</v>
      </c>
      <c r="C23" s="52">
        <v>5145.8884924292397</v>
      </c>
      <c r="D23" s="52">
        <v>132574.13922775217</v>
      </c>
      <c r="E23" s="52">
        <v>12470.056550769534</v>
      </c>
      <c r="F23" s="52">
        <v>23110.668106175697</v>
      </c>
      <c r="G23" s="51">
        <v>0</v>
      </c>
      <c r="H23" s="52">
        <v>2285.6945239905008</v>
      </c>
      <c r="I23" s="52">
        <v>13225.945981405104</v>
      </c>
      <c r="J23" s="52">
        <v>9657.2131461430763</v>
      </c>
      <c r="K23" s="52">
        <v>203441.46313814155</v>
      </c>
      <c r="L23" s="52">
        <v>270873.8061669888</v>
      </c>
      <c r="M23" s="52">
        <v>67432.343028847245</v>
      </c>
      <c r="Q23" s="42"/>
      <c r="R23" s="42"/>
      <c r="S23" s="42"/>
      <c r="T23" s="42"/>
      <c r="U23" s="42"/>
      <c r="W23" s="42"/>
      <c r="X23" s="42"/>
      <c r="Y23" s="42"/>
      <c r="Z23" s="42"/>
      <c r="AA23" s="42"/>
      <c r="AB23" s="42"/>
    </row>
    <row r="24" spans="1:28" x14ac:dyDescent="0.3">
      <c r="A24" s="41" t="s">
        <v>46</v>
      </c>
      <c r="B24" s="52">
        <v>4327.2310339599153</v>
      </c>
      <c r="C24" s="52">
        <v>8676.1811751276146</v>
      </c>
      <c r="D24" s="52">
        <v>16311.121281399326</v>
      </c>
      <c r="E24" s="52">
        <v>5546.3868671870314</v>
      </c>
      <c r="F24" s="52">
        <v>2591.7842620927845</v>
      </c>
      <c r="G24" s="52">
        <v>4395.5964988326796</v>
      </c>
      <c r="H24" s="51">
        <v>0</v>
      </c>
      <c r="I24" s="52">
        <v>12433.920104541648</v>
      </c>
      <c r="J24" s="52">
        <v>17834.152434517637</v>
      </c>
      <c r="K24" s="52">
        <v>72116.373657658638</v>
      </c>
      <c r="L24" s="52">
        <v>82980.85710608495</v>
      </c>
      <c r="M24" s="52">
        <v>10864.483448426312</v>
      </c>
      <c r="Q24" s="42"/>
      <c r="R24" s="42"/>
      <c r="S24" s="42"/>
      <c r="T24" s="42"/>
      <c r="U24" s="42"/>
      <c r="V24" s="42"/>
      <c r="X24" s="42"/>
      <c r="Y24" s="42"/>
      <c r="Z24" s="42"/>
      <c r="AA24" s="42"/>
      <c r="AB24" s="42"/>
    </row>
    <row r="25" spans="1:28" x14ac:dyDescent="0.3">
      <c r="A25" s="41" t="s">
        <v>47</v>
      </c>
      <c r="B25" s="52">
        <v>4970.6623418016252</v>
      </c>
      <c r="C25" s="52">
        <v>11290.627758403025</v>
      </c>
      <c r="D25" s="52">
        <v>103661.8917442253</v>
      </c>
      <c r="E25" s="52">
        <v>5849.2348776217696</v>
      </c>
      <c r="F25" s="52">
        <v>19066.998869532516</v>
      </c>
      <c r="G25" s="52">
        <v>11393.692800052553</v>
      </c>
      <c r="H25" s="52">
        <v>22591.476922137063</v>
      </c>
      <c r="I25" s="51">
        <v>0</v>
      </c>
      <c r="J25" s="52">
        <v>8730.3213710619475</v>
      </c>
      <c r="K25" s="52">
        <v>187554.90668483579</v>
      </c>
      <c r="L25" s="52">
        <v>306139.66677718371</v>
      </c>
      <c r="M25" s="52">
        <v>118584.76009234792</v>
      </c>
      <c r="Q25" s="42"/>
      <c r="R25" s="42"/>
      <c r="S25" s="42"/>
      <c r="T25" s="42"/>
      <c r="U25" s="42"/>
      <c r="V25" s="42"/>
      <c r="W25" s="42"/>
      <c r="Y25" s="42"/>
      <c r="Z25" s="42"/>
      <c r="AA25" s="42"/>
      <c r="AB25" s="42"/>
    </row>
    <row r="26" spans="1:28" x14ac:dyDescent="0.3">
      <c r="A26" s="41" t="s">
        <v>48</v>
      </c>
      <c r="B26" s="52">
        <v>48891.039456764076</v>
      </c>
      <c r="C26" s="52">
        <v>7676.1368779433087</v>
      </c>
      <c r="D26" s="52">
        <v>59535.195747547128</v>
      </c>
      <c r="E26" s="52">
        <v>12558.37602081697</v>
      </c>
      <c r="F26" s="52">
        <v>5550.0310495425756</v>
      </c>
      <c r="G26" s="52">
        <v>6963.2667205881626</v>
      </c>
      <c r="H26" s="52">
        <v>12257.546619729808</v>
      </c>
      <c r="I26" s="52">
        <v>8003.9702041246455</v>
      </c>
      <c r="J26" s="51">
        <v>0</v>
      </c>
      <c r="K26" s="52">
        <v>161435.56269705668</v>
      </c>
      <c r="L26" s="52">
        <v>458749.33737596113</v>
      </c>
      <c r="M26" s="52">
        <v>297313.77467890445</v>
      </c>
      <c r="Q26" s="42"/>
      <c r="R26" s="42"/>
      <c r="S26" s="42"/>
      <c r="T26" s="42"/>
      <c r="U26" s="42"/>
      <c r="V26" s="42"/>
      <c r="W26" s="42"/>
      <c r="X26" s="42"/>
      <c r="Z26" s="42"/>
      <c r="AA26" s="42"/>
      <c r="AB26" s="42"/>
    </row>
    <row r="27" spans="1:28" x14ac:dyDescent="0.3">
      <c r="A27" s="41" t="s">
        <v>104</v>
      </c>
      <c r="B27" s="52">
        <v>34612.552605038007</v>
      </c>
      <c r="C27" s="52">
        <v>29094.973875240972</v>
      </c>
      <c r="D27" s="52">
        <v>434994.8307173326</v>
      </c>
      <c r="E27" s="52">
        <v>68530.128084107215</v>
      </c>
      <c r="F27" s="52">
        <v>99677.755555145282</v>
      </c>
      <c r="G27" s="52">
        <v>65868.97710727535</v>
      </c>
      <c r="H27" s="52">
        <v>6767.545877691442</v>
      </c>
      <c r="I27" s="52">
        <v>70572.137622371258</v>
      </c>
      <c r="J27" s="52">
        <v>106227.09855579803</v>
      </c>
      <c r="K27" s="51"/>
      <c r="L27" s="51"/>
      <c r="M27" s="51"/>
      <c r="Q27" s="42"/>
      <c r="R27" s="42"/>
      <c r="S27" s="42"/>
      <c r="T27" s="42"/>
      <c r="U27" s="42"/>
      <c r="V27" s="42"/>
      <c r="W27" s="42"/>
      <c r="X27" s="42"/>
      <c r="Y27" s="42"/>
    </row>
    <row r="28" spans="1:28" x14ac:dyDescent="0.3"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</row>
    <row r="29" spans="1:28" x14ac:dyDescent="0.3">
      <c r="A29" s="41" t="s">
        <v>91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</row>
    <row r="30" spans="1:28" x14ac:dyDescent="0.3">
      <c r="A30" s="41" t="s">
        <v>60</v>
      </c>
      <c r="B30" s="112" t="s">
        <v>71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</row>
    <row r="31" spans="1:28" x14ac:dyDescent="0.3">
      <c r="B31" s="51" t="s">
        <v>41</v>
      </c>
      <c r="C31" s="51" t="s">
        <v>42</v>
      </c>
      <c r="D31" s="51" t="s">
        <v>58</v>
      </c>
      <c r="E31" s="51" t="s">
        <v>43</v>
      </c>
      <c r="F31" s="51" t="s">
        <v>44</v>
      </c>
      <c r="G31" s="51" t="s">
        <v>45</v>
      </c>
      <c r="H31" s="51" t="s">
        <v>46</v>
      </c>
      <c r="I31" s="51" t="s">
        <v>47</v>
      </c>
      <c r="J31" s="51" t="s">
        <v>48</v>
      </c>
      <c r="K31" s="51" t="s">
        <v>56</v>
      </c>
      <c r="L31" s="51" t="s">
        <v>57</v>
      </c>
      <c r="M31" s="51" t="s">
        <v>54</v>
      </c>
    </row>
    <row r="32" spans="1:28" x14ac:dyDescent="0.3">
      <c r="A32" s="41" t="s">
        <v>41</v>
      </c>
      <c r="B32" s="51">
        <v>0</v>
      </c>
      <c r="C32" s="52">
        <v>13130.110687560318</v>
      </c>
      <c r="D32" s="52">
        <v>147215.8315851471</v>
      </c>
      <c r="E32" s="52">
        <v>98999.125524715506</v>
      </c>
      <c r="F32" s="52">
        <v>14097.419911319703</v>
      </c>
      <c r="G32" s="52">
        <v>16906.529552228138</v>
      </c>
      <c r="H32" s="52">
        <v>8141.6112263219438</v>
      </c>
      <c r="I32" s="52">
        <v>37831.995996682032</v>
      </c>
      <c r="J32" s="52">
        <v>176181.47207395814</v>
      </c>
      <c r="K32" s="52">
        <v>512504.09655793291</v>
      </c>
      <c r="L32" s="52">
        <v>192839.32804402895</v>
      </c>
      <c r="M32" s="52">
        <v>-319664.76851390395</v>
      </c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</row>
    <row r="33" spans="1:28" x14ac:dyDescent="0.3">
      <c r="A33" s="41" t="s">
        <v>42</v>
      </c>
      <c r="B33" s="52">
        <v>8605.5521654005424</v>
      </c>
      <c r="C33" s="51">
        <v>0</v>
      </c>
      <c r="D33" s="52">
        <v>83753.020008951076</v>
      </c>
      <c r="E33" s="52">
        <v>8022.5125743848348</v>
      </c>
      <c r="F33" s="52">
        <v>6687.5932136023794</v>
      </c>
      <c r="G33" s="52">
        <v>11003.957000727019</v>
      </c>
      <c r="H33" s="52">
        <v>9259.4518819748155</v>
      </c>
      <c r="I33" s="52">
        <v>24257.719950756924</v>
      </c>
      <c r="J33" s="52">
        <v>12452.630191092139</v>
      </c>
      <c r="K33" s="52">
        <v>164042.43698688975</v>
      </c>
      <c r="L33" s="52">
        <v>134907.46001271601</v>
      </c>
      <c r="M33" s="52">
        <v>-29134.97697417374</v>
      </c>
      <c r="Q33" s="42"/>
      <c r="S33" s="42"/>
      <c r="T33" s="42"/>
      <c r="U33" s="42"/>
      <c r="V33" s="42"/>
      <c r="W33" s="42"/>
      <c r="X33" s="42"/>
      <c r="Y33" s="42"/>
      <c r="Z33" s="42"/>
      <c r="AA33" s="42"/>
      <c r="AB33" s="42"/>
    </row>
    <row r="34" spans="1:28" x14ac:dyDescent="0.3">
      <c r="A34" s="41" t="s">
        <v>58</v>
      </c>
      <c r="B34" s="52">
        <v>52252.852708148872</v>
      </c>
      <c r="C34" s="52">
        <v>40606.649585227562</v>
      </c>
      <c r="D34" s="51">
        <v>0</v>
      </c>
      <c r="E34" s="52">
        <v>70587.131046713592</v>
      </c>
      <c r="F34" s="52">
        <v>103822.56979113283</v>
      </c>
      <c r="G34" s="52">
        <v>83037.24381634951</v>
      </c>
      <c r="H34" s="52">
        <v>12676.766538600321</v>
      </c>
      <c r="I34" s="52">
        <v>111614.5548731114</v>
      </c>
      <c r="J34" s="52">
        <v>98672.904342647991</v>
      </c>
      <c r="K34" s="52">
        <v>573270.67270193214</v>
      </c>
      <c r="L34" s="52">
        <v>1564861.0931435572</v>
      </c>
      <c r="M34" s="52">
        <v>991590.42044162506</v>
      </c>
      <c r="Q34" s="42"/>
      <c r="R34" s="42"/>
      <c r="T34" s="42"/>
      <c r="U34" s="42"/>
      <c r="V34" s="42"/>
      <c r="W34" s="42"/>
      <c r="X34" s="42"/>
      <c r="Y34" s="42"/>
      <c r="Z34" s="42"/>
      <c r="AA34" s="42"/>
      <c r="AB34" s="42"/>
    </row>
    <row r="35" spans="1:28" x14ac:dyDescent="0.3">
      <c r="A35" s="41" t="s">
        <v>43</v>
      </c>
      <c r="B35" s="52">
        <v>26274.370751752122</v>
      </c>
      <c r="C35" s="52">
        <v>12717.734893724217</v>
      </c>
      <c r="D35" s="52">
        <v>231201.80834677134</v>
      </c>
      <c r="E35" s="51">
        <v>0</v>
      </c>
      <c r="F35" s="52">
        <v>9872.9718962333682</v>
      </c>
      <c r="G35" s="52">
        <v>37877.930954826472</v>
      </c>
      <c r="H35" s="52">
        <v>8878.548342743401</v>
      </c>
      <c r="I35" s="52">
        <v>12074.449662213914</v>
      </c>
      <c r="J35" s="52">
        <v>34467.981713014298</v>
      </c>
      <c r="K35" s="52">
        <v>373365.79656127916</v>
      </c>
      <c r="L35" s="52">
        <v>288998.35736098327</v>
      </c>
      <c r="M35" s="52">
        <v>-84367.439200295892</v>
      </c>
      <c r="Q35" s="42"/>
      <c r="R35" s="42"/>
      <c r="S35" s="42"/>
      <c r="U35" s="42"/>
      <c r="V35" s="42"/>
      <c r="W35" s="42"/>
      <c r="X35" s="42"/>
      <c r="Y35" s="42"/>
      <c r="Z35" s="42"/>
      <c r="AA35" s="42"/>
      <c r="AB35" s="42"/>
    </row>
    <row r="36" spans="1:28" x14ac:dyDescent="0.3">
      <c r="A36" s="41" t="s">
        <v>44</v>
      </c>
      <c r="B36" s="52">
        <v>4597.8950988710621</v>
      </c>
      <c r="C36" s="52">
        <v>5958.9539059249973</v>
      </c>
      <c r="D36" s="52">
        <v>354909.36228011129</v>
      </c>
      <c r="E36" s="52">
        <v>8447.3132725617288</v>
      </c>
      <c r="F36" s="51">
        <v>0</v>
      </c>
      <c r="G36" s="52">
        <v>48647.330259405091</v>
      </c>
      <c r="H36" s="52">
        <v>2658.954414045279</v>
      </c>
      <c r="I36" s="52">
        <v>33135.004303783717</v>
      </c>
      <c r="J36" s="52">
        <v>11605.284201040498</v>
      </c>
      <c r="K36" s="52">
        <v>469960.09773574362</v>
      </c>
      <c r="L36" s="52">
        <v>281289.47369492147</v>
      </c>
      <c r="M36" s="52">
        <v>-188670.62404082215</v>
      </c>
      <c r="Q36" s="42"/>
      <c r="R36" s="42"/>
      <c r="S36" s="42"/>
      <c r="T36" s="42"/>
      <c r="V36" s="42"/>
      <c r="W36" s="42"/>
      <c r="X36" s="42"/>
      <c r="Y36" s="42"/>
      <c r="Z36" s="42"/>
      <c r="AA36" s="42"/>
      <c r="AB36" s="42"/>
    </row>
    <row r="37" spans="1:28" x14ac:dyDescent="0.3">
      <c r="A37" s="41" t="s">
        <v>45</v>
      </c>
      <c r="B37" s="52">
        <v>5393.8954205462533</v>
      </c>
      <c r="C37" s="52">
        <v>5576.7067388058995</v>
      </c>
      <c r="D37" s="52">
        <v>143825.03531459792</v>
      </c>
      <c r="E37" s="52">
        <v>13504.426093351874</v>
      </c>
      <c r="F37" s="52">
        <v>25051.387717455989</v>
      </c>
      <c r="G37" s="51">
        <v>0</v>
      </c>
      <c r="H37" s="52">
        <v>2481.9232687938729</v>
      </c>
      <c r="I37" s="52">
        <v>14342.589079731593</v>
      </c>
      <c r="J37" s="52">
        <v>10464.689819272871</v>
      </c>
      <c r="K37" s="52">
        <v>220640.65345255626</v>
      </c>
      <c r="L37" s="52">
        <v>283136.7431702796</v>
      </c>
      <c r="M37" s="52">
        <v>62496.089717723342</v>
      </c>
      <c r="Q37" s="42"/>
      <c r="R37" s="42"/>
      <c r="S37" s="42"/>
      <c r="T37" s="42"/>
      <c r="U37" s="42"/>
      <c r="W37" s="42"/>
      <c r="X37" s="42"/>
      <c r="Y37" s="42"/>
      <c r="Z37" s="42"/>
      <c r="AA37" s="42"/>
      <c r="AB37" s="42"/>
    </row>
    <row r="38" spans="1:28" x14ac:dyDescent="0.3">
      <c r="A38" s="41" t="s">
        <v>46</v>
      </c>
      <c r="B38" s="52">
        <v>4597.8693456937526</v>
      </c>
      <c r="C38" s="52">
        <v>9245.0706477472559</v>
      </c>
      <c r="D38" s="52">
        <v>17413.402454551408</v>
      </c>
      <c r="E38" s="52">
        <v>5897.9375421361219</v>
      </c>
      <c r="F38" s="52">
        <v>2762.9473199409613</v>
      </c>
      <c r="G38" s="52">
        <v>4681.2968360029845</v>
      </c>
      <c r="H38" s="51">
        <v>0</v>
      </c>
      <c r="I38" s="52">
        <v>13244.412814238665</v>
      </c>
      <c r="J38" s="52">
        <v>18994.095375403085</v>
      </c>
      <c r="K38" s="52">
        <v>76837.032335714233</v>
      </c>
      <c r="L38" s="52">
        <v>88433.476282660733</v>
      </c>
      <c r="M38" s="52">
        <v>11596.4439469465</v>
      </c>
      <c r="Q38" s="42"/>
      <c r="R38" s="42"/>
      <c r="S38" s="42"/>
      <c r="T38" s="42"/>
      <c r="U38" s="42"/>
      <c r="V38" s="42"/>
      <c r="X38" s="42"/>
      <c r="Y38" s="42"/>
      <c r="Z38" s="42"/>
      <c r="AA38" s="42"/>
      <c r="AB38" s="42"/>
    </row>
    <row r="39" spans="1:28" x14ac:dyDescent="0.3">
      <c r="A39" s="41" t="s">
        <v>47</v>
      </c>
      <c r="B39" s="52">
        <v>5407.3931673745392</v>
      </c>
      <c r="C39" s="52">
        <v>12274.107271695637</v>
      </c>
      <c r="D39" s="52">
        <v>112808.50725924407</v>
      </c>
      <c r="E39" s="52">
        <v>6359.0792559910788</v>
      </c>
      <c r="F39" s="52">
        <v>20723.047516878112</v>
      </c>
      <c r="G39" s="52">
        <v>12385.976933526072</v>
      </c>
      <c r="H39" s="52">
        <v>24593.693112336685</v>
      </c>
      <c r="I39" s="51">
        <v>0</v>
      </c>
      <c r="J39" s="52">
        <v>9501.2869704456643</v>
      </c>
      <c r="K39" s="52">
        <v>204053.09148749185</v>
      </c>
      <c r="L39" s="52">
        <v>320678.94177170517</v>
      </c>
      <c r="M39" s="52">
        <v>116625.85028421332</v>
      </c>
      <c r="Q39" s="42"/>
      <c r="R39" s="42"/>
      <c r="S39" s="42"/>
      <c r="T39" s="42"/>
      <c r="U39" s="42"/>
      <c r="V39" s="42"/>
      <c r="W39" s="42"/>
      <c r="Y39" s="42"/>
      <c r="Z39" s="42"/>
      <c r="AA39" s="42"/>
      <c r="AB39" s="42"/>
    </row>
    <row r="40" spans="1:28" x14ac:dyDescent="0.3">
      <c r="A40" s="41" t="s">
        <v>48</v>
      </c>
      <c r="B40" s="52">
        <v>53744.973411841129</v>
      </c>
      <c r="C40" s="52">
        <v>8473.2717309126274</v>
      </c>
      <c r="D40" s="52">
        <v>65818.775760344521</v>
      </c>
      <c r="E40" s="52">
        <v>13881.50502033384</v>
      </c>
      <c r="F40" s="52">
        <v>6131.5488663763799</v>
      </c>
      <c r="G40" s="52">
        <v>7700.1897064776349</v>
      </c>
      <c r="H40" s="52">
        <v>13528.091042500531</v>
      </c>
      <c r="I40" s="52">
        <v>8857.7405667404892</v>
      </c>
      <c r="J40" s="51">
        <v>0</v>
      </c>
      <c r="K40" s="52">
        <v>178136.09610552713</v>
      </c>
      <c r="L40" s="52">
        <v>470657.10044421477</v>
      </c>
      <c r="M40" s="52">
        <v>292521.00433868764</v>
      </c>
      <c r="Q40" s="42"/>
      <c r="R40" s="42"/>
      <c r="S40" s="42"/>
      <c r="T40" s="42"/>
      <c r="U40" s="42"/>
      <c r="V40" s="42"/>
      <c r="W40" s="42"/>
      <c r="X40" s="42"/>
      <c r="Z40" s="42"/>
      <c r="AA40" s="42"/>
      <c r="AB40" s="42"/>
    </row>
    <row r="41" spans="1:28" x14ac:dyDescent="0.3">
      <c r="A41" s="41" t="s">
        <v>104</v>
      </c>
      <c r="B41" s="52">
        <v>31964.525974400683</v>
      </c>
      <c r="C41" s="52">
        <v>26924.854551117503</v>
      </c>
      <c r="D41" s="52">
        <v>407915.35013383848</v>
      </c>
      <c r="E41" s="52">
        <v>63299.327030794673</v>
      </c>
      <c r="F41" s="52">
        <v>92139.987461981713</v>
      </c>
      <c r="G41" s="52">
        <v>60896.288110736685</v>
      </c>
      <c r="H41" s="52">
        <v>6214.4364553438954</v>
      </c>
      <c r="I41" s="52">
        <v>65320.474524446421</v>
      </c>
      <c r="J41" s="52">
        <v>98316.75575734007</v>
      </c>
      <c r="K41" s="51"/>
      <c r="L41" s="51"/>
      <c r="M41" s="51"/>
      <c r="Q41" s="42"/>
      <c r="R41" s="42"/>
      <c r="S41" s="42"/>
      <c r="T41" s="42"/>
      <c r="U41" s="42"/>
      <c r="V41" s="42"/>
      <c r="W41" s="42"/>
      <c r="X41" s="42"/>
      <c r="Y41" s="42"/>
    </row>
    <row r="42" spans="1:28" x14ac:dyDescent="0.3"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</row>
    <row r="45" spans="1:28" x14ac:dyDescent="0.3"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</row>
    <row r="46" spans="1:28" x14ac:dyDescent="0.3"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</row>
    <row r="47" spans="1:28" x14ac:dyDescent="0.3"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Q47" s="42"/>
      <c r="S47" s="42"/>
      <c r="T47" s="42"/>
      <c r="U47" s="42"/>
      <c r="V47" s="42"/>
      <c r="W47" s="42"/>
      <c r="X47" s="42"/>
      <c r="Y47" s="42"/>
      <c r="Z47" s="42"/>
      <c r="AA47" s="42"/>
      <c r="AB47" s="42"/>
    </row>
    <row r="48" spans="1:28" x14ac:dyDescent="0.3"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Q48" s="42"/>
      <c r="R48" s="42"/>
      <c r="T48" s="42"/>
      <c r="U48" s="42"/>
      <c r="V48" s="42"/>
      <c r="W48" s="42"/>
      <c r="X48" s="42"/>
      <c r="Y48" s="42"/>
      <c r="Z48" s="42"/>
      <c r="AA48" s="42"/>
      <c r="AB48" s="42"/>
    </row>
    <row r="49" spans="2:28" x14ac:dyDescent="0.3"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Q49" s="42"/>
      <c r="R49" s="42"/>
      <c r="S49" s="42"/>
      <c r="U49" s="42"/>
      <c r="V49" s="42"/>
      <c r="W49" s="42"/>
      <c r="X49" s="42"/>
      <c r="Y49" s="42"/>
      <c r="Z49" s="42"/>
      <c r="AA49" s="42"/>
      <c r="AB49" s="42"/>
    </row>
    <row r="50" spans="2:28" x14ac:dyDescent="0.3"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Q50" s="42"/>
      <c r="R50" s="42"/>
      <c r="S50" s="42"/>
      <c r="T50" s="42"/>
      <c r="V50" s="42"/>
      <c r="W50" s="42"/>
      <c r="X50" s="42"/>
      <c r="Y50" s="42"/>
      <c r="Z50" s="42"/>
      <c r="AA50" s="42"/>
      <c r="AB50" s="42"/>
    </row>
    <row r="51" spans="2:28" x14ac:dyDescent="0.3"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Q51" s="42"/>
      <c r="R51" s="42"/>
      <c r="S51" s="42"/>
      <c r="T51" s="42"/>
      <c r="U51" s="42"/>
      <c r="W51" s="42"/>
      <c r="X51" s="42"/>
      <c r="Y51" s="42"/>
      <c r="Z51" s="42"/>
      <c r="AA51" s="42"/>
      <c r="AB51" s="42"/>
    </row>
    <row r="52" spans="2:28" x14ac:dyDescent="0.3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Q52" s="42"/>
      <c r="R52" s="42"/>
      <c r="S52" s="42"/>
      <c r="T52" s="42"/>
      <c r="U52" s="42"/>
      <c r="V52" s="42"/>
      <c r="X52" s="42"/>
      <c r="Y52" s="42"/>
      <c r="Z52" s="42"/>
      <c r="AA52" s="42"/>
      <c r="AB52" s="42"/>
    </row>
    <row r="53" spans="2:28" x14ac:dyDescent="0.3"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Q53" s="42"/>
      <c r="R53" s="42"/>
      <c r="S53" s="42"/>
      <c r="T53" s="42"/>
      <c r="U53" s="42"/>
      <c r="V53" s="42"/>
      <c r="W53" s="42"/>
      <c r="Y53" s="42"/>
      <c r="Z53" s="42"/>
      <c r="AA53" s="42"/>
      <c r="AB53" s="42"/>
    </row>
    <row r="54" spans="2:28" x14ac:dyDescent="0.3"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Q54" s="42"/>
      <c r="R54" s="42"/>
      <c r="S54" s="42"/>
      <c r="T54" s="42"/>
      <c r="U54" s="42"/>
      <c r="V54" s="42"/>
      <c r="W54" s="42"/>
      <c r="X54" s="42"/>
      <c r="Z54" s="42"/>
      <c r="AA54" s="42"/>
      <c r="AB54" s="42"/>
    </row>
    <row r="55" spans="2:28" x14ac:dyDescent="0.3"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</row>
    <row r="56" spans="2:28" x14ac:dyDescent="0.3"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</row>
    <row r="57" spans="2:28" x14ac:dyDescent="0.3">
      <c r="B57" s="42"/>
      <c r="C57" s="42"/>
      <c r="D57" s="42"/>
      <c r="E57" s="42"/>
      <c r="F57" s="42"/>
      <c r="G57" s="42"/>
      <c r="H57" s="42"/>
      <c r="I57" s="42"/>
      <c r="J57" s="42"/>
    </row>
    <row r="59" spans="2:28" x14ac:dyDescent="0.3"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</row>
    <row r="61" spans="2:28" x14ac:dyDescent="0.3"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</row>
    <row r="62" spans="2:28" x14ac:dyDescent="0.3"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</row>
    <row r="63" spans="2:28" x14ac:dyDescent="0.3"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</row>
    <row r="64" spans="2:28" x14ac:dyDescent="0.3"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</row>
    <row r="65" spans="2:13" x14ac:dyDescent="0.3"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</row>
    <row r="66" spans="2:13" x14ac:dyDescent="0.3"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</row>
    <row r="67" spans="2:13" x14ac:dyDescent="0.3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</row>
    <row r="68" spans="2:13" x14ac:dyDescent="0.3"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</row>
    <row r="69" spans="2:13" x14ac:dyDescent="0.3"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</row>
    <row r="70" spans="2:13" x14ac:dyDescent="0.3"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</row>
    <row r="73" spans="2:13" x14ac:dyDescent="0.3"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</row>
    <row r="75" spans="2:13" x14ac:dyDescent="0.3"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</row>
    <row r="76" spans="2:13" x14ac:dyDescent="0.3"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</row>
    <row r="77" spans="2:13" x14ac:dyDescent="0.3"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</row>
    <row r="78" spans="2:13" x14ac:dyDescent="0.3"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</row>
    <row r="79" spans="2:13" x14ac:dyDescent="0.3"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</row>
    <row r="80" spans="2:13" x14ac:dyDescent="0.3"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</row>
    <row r="81" spans="2:13" x14ac:dyDescent="0.3"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</row>
    <row r="82" spans="2:13" x14ac:dyDescent="0.3"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</row>
    <row r="83" spans="2:13" x14ac:dyDescent="0.3"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</row>
    <row r="84" spans="2:13" x14ac:dyDescent="0.3"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</row>
  </sheetData>
  <mergeCells count="9">
    <mergeCell ref="B73:M73"/>
    <mergeCell ref="B30:M30"/>
    <mergeCell ref="B16:M16"/>
    <mergeCell ref="B2:M2"/>
    <mergeCell ref="Q2:AB2"/>
    <mergeCell ref="Q16:AB16"/>
    <mergeCell ref="Q30:AB30"/>
    <mergeCell ref="B45:M45"/>
    <mergeCell ref="B59:M59"/>
  </mergeCells>
  <pageMargins left="0.7" right="0.7" top="0.75" bottom="0.75" header="0.3" footer="0.3"/>
  <pageSetup paperSize="9" scale="81" fitToWidth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36"/>
  <sheetViews>
    <sheetView workbookViewId="0">
      <selection activeCell="B4" sqref="B4:U13"/>
    </sheetView>
  </sheetViews>
  <sheetFormatPr defaultColWidth="8.88671875" defaultRowHeight="14.4" x14ac:dyDescent="0.3"/>
  <cols>
    <col min="1" max="1" width="13.21875" style="41" bestFit="1" customWidth="1"/>
    <col min="2" max="16384" width="8.88671875" style="41"/>
  </cols>
  <sheetData>
    <row r="3" spans="1:21" x14ac:dyDescent="0.3">
      <c r="B3" s="82">
        <v>2002</v>
      </c>
      <c r="C3" s="82">
        <v>2003</v>
      </c>
      <c r="D3" s="82">
        <v>2004</v>
      </c>
      <c r="E3" s="82">
        <v>2005</v>
      </c>
      <c r="F3" s="82">
        <v>2006</v>
      </c>
      <c r="G3" s="82">
        <v>2007</v>
      </c>
      <c r="H3" s="82">
        <v>2008</v>
      </c>
      <c r="I3" s="82">
        <v>2009</v>
      </c>
      <c r="J3" s="82">
        <v>2010</v>
      </c>
      <c r="K3" s="82">
        <v>2011</v>
      </c>
      <c r="L3" s="82">
        <v>2012</v>
      </c>
      <c r="M3" s="82">
        <v>2013</v>
      </c>
      <c r="N3" s="82">
        <v>2014</v>
      </c>
      <c r="O3" s="82">
        <v>2015</v>
      </c>
      <c r="P3" s="82">
        <v>2016</v>
      </c>
      <c r="Q3" s="82">
        <v>2017</v>
      </c>
      <c r="R3" s="82">
        <v>2018</v>
      </c>
      <c r="S3" s="82">
        <v>2019</v>
      </c>
      <c r="T3" s="82">
        <v>2020</v>
      </c>
      <c r="U3" s="82">
        <v>2021</v>
      </c>
    </row>
    <row r="4" spans="1:21" x14ac:dyDescent="0.3">
      <c r="A4" s="41" t="s">
        <v>69</v>
      </c>
      <c r="B4" s="44">
        <v>14.269902456424823</v>
      </c>
      <c r="C4" s="44">
        <v>14.092906901538823</v>
      </c>
      <c r="D4" s="44">
        <v>13.923552235658635</v>
      </c>
      <c r="E4" s="44">
        <v>13.75994662588905</v>
      </c>
      <c r="F4" s="44">
        <v>13.599206897945201</v>
      </c>
      <c r="G4" s="44">
        <v>13.424443373585243</v>
      </c>
      <c r="H4" s="44">
        <v>13.246717034007698</v>
      </c>
      <c r="I4" s="44">
        <v>13.064505505351528</v>
      </c>
      <c r="J4" s="44">
        <v>12.882262944673876</v>
      </c>
      <c r="K4" s="44">
        <v>12.697913376312849</v>
      </c>
      <c r="L4" s="44">
        <v>12.532809291420497</v>
      </c>
      <c r="M4" s="44">
        <v>12.369332775510083</v>
      </c>
      <c r="N4" s="44">
        <v>12.20614466955502</v>
      </c>
      <c r="O4" s="44">
        <v>12.04297771432708</v>
      </c>
      <c r="P4" s="44">
        <v>11.87834055874527</v>
      </c>
      <c r="Q4" s="44">
        <v>11.718835479897605</v>
      </c>
      <c r="R4" s="45">
        <v>11.560462553814947</v>
      </c>
      <c r="S4" s="44">
        <v>11.406070522657348</v>
      </c>
      <c r="T4" s="44">
        <v>11.24893091945445</v>
      </c>
      <c r="U4" s="44">
        <v>11.101196780402073</v>
      </c>
    </row>
    <row r="5" spans="1:21" x14ac:dyDescent="0.3">
      <c r="A5" s="41" t="s">
        <v>10</v>
      </c>
      <c r="B5" s="44">
        <v>5.9386785864489351</v>
      </c>
      <c r="C5" s="44">
        <v>5.87210318416167</v>
      </c>
      <c r="D5" s="44">
        <v>5.8046213388896462</v>
      </c>
      <c r="E5" s="44">
        <v>5.7367231982028839</v>
      </c>
      <c r="F5" s="44">
        <v>5.6689864136325436</v>
      </c>
      <c r="G5" s="44">
        <v>5.6075910443241908</v>
      </c>
      <c r="H5" s="44">
        <v>5.5461419549707456</v>
      </c>
      <c r="I5" s="44">
        <v>5.4846057033556184</v>
      </c>
      <c r="J5" s="44">
        <v>5.4230451268269828</v>
      </c>
      <c r="K5" s="44">
        <v>5.3611345525188581</v>
      </c>
      <c r="L5" s="44">
        <v>5.3081154762558835</v>
      </c>
      <c r="M5" s="44">
        <v>5.254520197448004</v>
      </c>
      <c r="N5" s="44">
        <v>5.2004165188405995</v>
      </c>
      <c r="O5" s="44">
        <v>5.1459579698995324</v>
      </c>
      <c r="P5" s="44">
        <v>5.091393122774198</v>
      </c>
      <c r="Q5" s="44">
        <v>5.0454665604904356</v>
      </c>
      <c r="R5" s="45">
        <v>5.0017361238237283</v>
      </c>
      <c r="S5" s="44">
        <v>4.9591379430433218</v>
      </c>
      <c r="T5" s="44">
        <v>4.9177078553027105</v>
      </c>
      <c r="U5" s="44">
        <v>4.8757823818385511</v>
      </c>
    </row>
    <row r="6" spans="1:21" x14ac:dyDescent="0.3">
      <c r="A6" s="41" t="s">
        <v>11</v>
      </c>
      <c r="B6" s="44">
        <v>20.884579978982099</v>
      </c>
      <c r="C6" s="44">
        <v>21.188390075424675</v>
      </c>
      <c r="D6" s="44">
        <v>21.485212247963364</v>
      </c>
      <c r="E6" s="44">
        <v>21.777469103189283</v>
      </c>
      <c r="F6" s="44">
        <v>22.068723213253602</v>
      </c>
      <c r="G6" s="44">
        <v>22.373703544653626</v>
      </c>
      <c r="H6" s="44">
        <v>22.674371724342322</v>
      </c>
      <c r="I6" s="44">
        <v>22.976147232115615</v>
      </c>
      <c r="J6" s="44">
        <v>23.274293713169733</v>
      </c>
      <c r="K6" s="44">
        <v>23.575163919094805</v>
      </c>
      <c r="L6" s="44">
        <v>23.848669173649668</v>
      </c>
      <c r="M6" s="44">
        <v>24.130046673033174</v>
      </c>
      <c r="N6" s="44">
        <v>24.420392549746047</v>
      </c>
      <c r="O6" s="44">
        <v>24.718308909538305</v>
      </c>
      <c r="P6" s="44">
        <v>25.025068866874019</v>
      </c>
      <c r="Q6" s="44">
        <v>25.305057030096517</v>
      </c>
      <c r="R6" s="45">
        <v>25.563122285691993</v>
      </c>
      <c r="S6" s="44">
        <v>25.809259113111573</v>
      </c>
      <c r="T6" s="44">
        <v>26.055627511387343</v>
      </c>
      <c r="U6" s="44">
        <v>26.288002486432287</v>
      </c>
    </row>
    <row r="7" spans="1:21" x14ac:dyDescent="0.3">
      <c r="A7" s="41" t="s">
        <v>12</v>
      </c>
      <c r="B7" s="44">
        <v>20.816733260070581</v>
      </c>
      <c r="C7" s="44">
        <v>20.706675332514145</v>
      </c>
      <c r="D7" s="44">
        <v>20.598496915819496</v>
      </c>
      <c r="E7" s="44">
        <v>20.491617442060605</v>
      </c>
      <c r="F7" s="44">
        <v>20.385274796338837</v>
      </c>
      <c r="G7" s="44">
        <v>20.275262619036887</v>
      </c>
      <c r="H7" s="44">
        <v>20.167574694928163</v>
      </c>
      <c r="I7" s="44">
        <v>20.060769262753357</v>
      </c>
      <c r="J7" s="44">
        <v>19.955313110261137</v>
      </c>
      <c r="K7" s="44">
        <v>19.849831761828089</v>
      </c>
      <c r="L7" s="44">
        <v>19.771296368061677</v>
      </c>
      <c r="M7" s="44">
        <v>19.69414610920542</v>
      </c>
      <c r="N7" s="44">
        <v>19.617647871256455</v>
      </c>
      <c r="O7" s="44">
        <v>19.541728691324892</v>
      </c>
      <c r="P7" s="44">
        <v>19.465045866923763</v>
      </c>
      <c r="Q7" s="44">
        <v>19.396445446372752</v>
      </c>
      <c r="R7" s="45">
        <v>19.330156815149518</v>
      </c>
      <c r="S7" s="44">
        <v>19.266379606992192</v>
      </c>
      <c r="T7" s="44">
        <v>19.199454294570643</v>
      </c>
      <c r="U7" s="44">
        <v>19.143672922369223</v>
      </c>
    </row>
    <row r="8" spans="1:21" x14ac:dyDescent="0.3">
      <c r="A8" s="41" t="s">
        <v>13</v>
      </c>
      <c r="B8" s="44">
        <v>10.999802212737107</v>
      </c>
      <c r="C8" s="44">
        <v>10.926657852829999</v>
      </c>
      <c r="D8" s="44">
        <v>10.859419787325717</v>
      </c>
      <c r="E8" s="44">
        <v>10.796364189744326</v>
      </c>
      <c r="F8" s="44">
        <v>10.734912803448408</v>
      </c>
      <c r="G8" s="44">
        <v>10.678457500763319</v>
      </c>
      <c r="H8" s="44">
        <v>10.619987899645016</v>
      </c>
      <c r="I8" s="44">
        <v>10.557739797485301</v>
      </c>
      <c r="J8" s="44">
        <v>10.49379087377468</v>
      </c>
      <c r="K8" s="44">
        <v>10.426514774702492</v>
      </c>
      <c r="L8" s="44">
        <v>10.365532003909633</v>
      </c>
      <c r="M8" s="44">
        <v>10.306342570085301</v>
      </c>
      <c r="N8" s="44">
        <v>10.248246897072008</v>
      </c>
      <c r="O8" s="44">
        <v>10.191315833527776</v>
      </c>
      <c r="P8" s="44">
        <v>10.134299982235948</v>
      </c>
      <c r="Q8" s="44">
        <v>10.075736719706841</v>
      </c>
      <c r="R8" s="45">
        <v>10.018299931122989</v>
      </c>
      <c r="S8" s="44">
        <v>9.9625806104190886</v>
      </c>
      <c r="T8" s="44">
        <v>9.9041551702079076</v>
      </c>
      <c r="U8" s="44">
        <v>9.8543900156119868</v>
      </c>
    </row>
    <row r="9" spans="1:21" x14ac:dyDescent="0.3">
      <c r="A9" s="41" t="s">
        <v>14</v>
      </c>
      <c r="B9" s="44">
        <v>7.6729585349979006</v>
      </c>
      <c r="C9" s="44">
        <v>7.7004158320451559</v>
      </c>
      <c r="D9" s="44">
        <v>7.7225027248666862</v>
      </c>
      <c r="E9" s="44">
        <v>7.7393532145676946</v>
      </c>
      <c r="F9" s="44">
        <v>7.7511124577235373</v>
      </c>
      <c r="G9" s="44">
        <v>7.76113304554279</v>
      </c>
      <c r="H9" s="44">
        <v>7.7760813212244555</v>
      </c>
      <c r="I9" s="44">
        <v>7.7947307610114214</v>
      </c>
      <c r="J9" s="44">
        <v>7.8159342231468285</v>
      </c>
      <c r="K9" s="44">
        <v>7.8386446989509615</v>
      </c>
      <c r="L9" s="44">
        <v>7.8524693987178376</v>
      </c>
      <c r="M9" s="44">
        <v>7.8592596519422617</v>
      </c>
      <c r="N9" s="44">
        <v>7.8594428476716844</v>
      </c>
      <c r="O9" s="44">
        <v>7.8538789626596373</v>
      </c>
      <c r="P9" s="44">
        <v>7.843327034768599</v>
      </c>
      <c r="Q9" s="44">
        <v>7.8419027025334085</v>
      </c>
      <c r="R9" s="45">
        <v>7.8509697214313015</v>
      </c>
      <c r="S9" s="44">
        <v>7.8630041853438843</v>
      </c>
      <c r="T9" s="44">
        <v>7.8755956306398245</v>
      </c>
      <c r="U9" s="44">
        <v>7.8871791521508676</v>
      </c>
    </row>
    <row r="10" spans="1:21" x14ac:dyDescent="0.3">
      <c r="A10" s="41" t="s">
        <v>15</v>
      </c>
      <c r="B10" s="44">
        <v>2.2499811969221093</v>
      </c>
      <c r="C10" s="44">
        <v>2.2477044664555246</v>
      </c>
      <c r="D10" s="44">
        <v>2.2455243247565391</v>
      </c>
      <c r="E10" s="44">
        <v>2.2436028345130454</v>
      </c>
      <c r="F10" s="44">
        <v>2.2422186801485058</v>
      </c>
      <c r="G10" s="44">
        <v>2.2368357055233936</v>
      </c>
      <c r="H10" s="44">
        <v>2.2315183616110996</v>
      </c>
      <c r="I10" s="44">
        <v>2.2261528110480393</v>
      </c>
      <c r="J10" s="44">
        <v>2.2208936713183398</v>
      </c>
      <c r="K10" s="44">
        <v>2.2155681106446541</v>
      </c>
      <c r="L10" s="44">
        <v>2.2082775325481339</v>
      </c>
      <c r="M10" s="44">
        <v>2.2017649866831817</v>
      </c>
      <c r="N10" s="44">
        <v>2.1959860939238385</v>
      </c>
      <c r="O10" s="44">
        <v>2.1908930514588287</v>
      </c>
      <c r="P10" s="44">
        <v>2.1863835334840775</v>
      </c>
      <c r="Q10" s="44">
        <v>2.1830186492567427</v>
      </c>
      <c r="R10" s="45">
        <v>2.178916331968856</v>
      </c>
      <c r="S10" s="44">
        <v>2.1744453842040747</v>
      </c>
      <c r="T10" s="44">
        <v>2.1709947951612052</v>
      </c>
      <c r="U10" s="44">
        <v>2.1665813057128833</v>
      </c>
    </row>
    <row r="11" spans="1:21" x14ac:dyDescent="0.3">
      <c r="A11" s="41" t="s">
        <v>16</v>
      </c>
      <c r="B11" s="44">
        <v>6.6457457955914583</v>
      </c>
      <c r="C11" s="44">
        <v>6.6540058349771325</v>
      </c>
      <c r="D11" s="44">
        <v>6.6629894668524443</v>
      </c>
      <c r="E11" s="44">
        <v>6.6726070149353225</v>
      </c>
      <c r="F11" s="44">
        <v>6.6828889180634174</v>
      </c>
      <c r="G11" s="44">
        <v>6.6982854471852553</v>
      </c>
      <c r="H11" s="44">
        <v>6.7134992564824119</v>
      </c>
      <c r="I11" s="44">
        <v>6.728111540096247</v>
      </c>
      <c r="J11" s="44">
        <v>6.7420848250732313</v>
      </c>
      <c r="K11" s="44">
        <v>6.7552480794312668</v>
      </c>
      <c r="L11" s="44">
        <v>6.7682415199238664</v>
      </c>
      <c r="M11" s="44">
        <v>6.7790746187173205</v>
      </c>
      <c r="N11" s="44">
        <v>6.7881195666620764</v>
      </c>
      <c r="O11" s="44">
        <v>6.795805322957273</v>
      </c>
      <c r="P11" s="44">
        <v>6.8025821316742885</v>
      </c>
      <c r="Q11" s="44">
        <v>6.8108341292154861</v>
      </c>
      <c r="R11" s="45">
        <v>6.8216934861535794</v>
      </c>
      <c r="S11" s="44">
        <v>6.8324714490049105</v>
      </c>
      <c r="T11" s="44">
        <v>6.8460353699083738</v>
      </c>
      <c r="U11" s="44">
        <v>6.8550875776637525</v>
      </c>
    </row>
    <row r="12" spans="1:21" x14ac:dyDescent="0.3">
      <c r="A12" s="41" t="s">
        <v>70</v>
      </c>
      <c r="B12" s="44">
        <v>10.521617977824979</v>
      </c>
      <c r="C12" s="44">
        <v>10.611140520052874</v>
      </c>
      <c r="D12" s="44">
        <v>10.697680957867469</v>
      </c>
      <c r="E12" s="44">
        <v>10.782316376897791</v>
      </c>
      <c r="F12" s="44">
        <v>10.866675819445948</v>
      </c>
      <c r="G12" s="44">
        <v>10.944287719385311</v>
      </c>
      <c r="H12" s="44">
        <v>11.024107752788089</v>
      </c>
      <c r="I12" s="44">
        <v>11.107237386782877</v>
      </c>
      <c r="J12" s="44">
        <v>11.192381511755199</v>
      </c>
      <c r="K12" s="44">
        <v>11.279980726516023</v>
      </c>
      <c r="L12" s="44">
        <v>11.344589235512817</v>
      </c>
      <c r="M12" s="44">
        <v>11.405512417375251</v>
      </c>
      <c r="N12" s="44">
        <v>11.463602985272269</v>
      </c>
      <c r="O12" s="44">
        <v>11.519133544306666</v>
      </c>
      <c r="P12" s="44">
        <v>11.573558902519837</v>
      </c>
      <c r="Q12" s="44">
        <v>11.622703282430228</v>
      </c>
      <c r="R12" s="45">
        <v>11.674642750843082</v>
      </c>
      <c r="S12" s="44">
        <v>11.726651185223615</v>
      </c>
      <c r="T12" s="44">
        <v>11.781498453367551</v>
      </c>
      <c r="U12" s="44">
        <v>11.828107377818375</v>
      </c>
    </row>
    <row r="13" spans="1:21" x14ac:dyDescent="0.3">
      <c r="A13" s="41" t="s">
        <v>9</v>
      </c>
      <c r="B13" s="44">
        <v>99.999999999999986</v>
      </c>
      <c r="C13" s="44">
        <v>99.999999999999986</v>
      </c>
      <c r="D13" s="44">
        <v>100</v>
      </c>
      <c r="E13" s="44">
        <v>100</v>
      </c>
      <c r="F13" s="44">
        <v>100</v>
      </c>
      <c r="G13" s="44">
        <v>100.00000000000001</v>
      </c>
      <c r="H13" s="44">
        <v>99.999999999999986</v>
      </c>
      <c r="I13" s="44">
        <v>100</v>
      </c>
      <c r="J13" s="44">
        <v>100.00000000000001</v>
      </c>
      <c r="K13" s="44">
        <v>100</v>
      </c>
      <c r="L13" s="44">
        <v>100.00000000000001</v>
      </c>
      <c r="M13" s="44">
        <v>100</v>
      </c>
      <c r="N13" s="44">
        <v>100</v>
      </c>
      <c r="O13" s="44">
        <v>100</v>
      </c>
      <c r="P13" s="44">
        <v>100</v>
      </c>
      <c r="Q13" s="44">
        <v>100</v>
      </c>
      <c r="R13" s="44">
        <v>99.999999999999986</v>
      </c>
      <c r="S13" s="44">
        <v>100.00000000000001</v>
      </c>
      <c r="T13" s="44">
        <v>100</v>
      </c>
      <c r="U13" s="44">
        <v>99.999999999999986</v>
      </c>
    </row>
    <row r="14" spans="1:21" x14ac:dyDescent="0.3">
      <c r="R14" s="46"/>
    </row>
    <row r="16" spans="1:21" x14ac:dyDescent="0.3"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</row>
    <row r="17" spans="2:19" x14ac:dyDescent="0.3"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</row>
    <row r="18" spans="2:19" x14ac:dyDescent="0.3"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</row>
    <row r="19" spans="2:19" x14ac:dyDescent="0.3"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</row>
    <row r="20" spans="2:19" x14ac:dyDescent="0.3"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</row>
    <row r="21" spans="2:19" x14ac:dyDescent="0.3">
      <c r="B21" s="44"/>
      <c r="C21" s="44"/>
      <c r="D21" s="44" t="s">
        <v>124</v>
      </c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</row>
    <row r="22" spans="2:19" x14ac:dyDescent="0.3"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</row>
    <row r="23" spans="2:19" x14ac:dyDescent="0.3"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</row>
    <row r="24" spans="2:19" x14ac:dyDescent="0.3"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</row>
    <row r="25" spans="2:19" x14ac:dyDescent="0.3"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</row>
    <row r="27" spans="2:19" x14ac:dyDescent="0.3"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</row>
    <row r="28" spans="2:19" x14ac:dyDescent="0.3"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</row>
    <row r="29" spans="2:19" x14ac:dyDescent="0.3"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</row>
    <row r="30" spans="2:19" x14ac:dyDescent="0.3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</row>
    <row r="31" spans="2:19" x14ac:dyDescent="0.3"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</row>
    <row r="32" spans="2:19" x14ac:dyDescent="0.3"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</row>
    <row r="33" spans="2:19" x14ac:dyDescent="0.3"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</row>
    <row r="34" spans="2:19" x14ac:dyDescent="0.3"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</row>
    <row r="35" spans="2:19" x14ac:dyDescent="0.3"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</row>
    <row r="36" spans="2:19" x14ac:dyDescent="0.3"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workbookViewId="0">
      <selection activeCell="B3" sqref="B3:AE20"/>
    </sheetView>
  </sheetViews>
  <sheetFormatPr defaultColWidth="8.88671875" defaultRowHeight="14.4" x14ac:dyDescent="0.3"/>
  <cols>
    <col min="1" max="1" width="8.88671875" style="41"/>
    <col min="2" max="9" width="9.33203125" style="41" bestFit="1" customWidth="1"/>
    <col min="10" max="10" width="10.33203125" style="41" bestFit="1" customWidth="1"/>
    <col min="11" max="12" width="9.33203125" style="41" bestFit="1" customWidth="1"/>
    <col min="13" max="13" width="10.33203125" style="41" bestFit="1" customWidth="1"/>
    <col min="14" max="28" width="9.33203125" style="41" bestFit="1" customWidth="1"/>
    <col min="29" max="31" width="10.33203125" style="41" bestFit="1" customWidth="1"/>
    <col min="32" max="16384" width="8.88671875" style="41"/>
  </cols>
  <sheetData>
    <row r="1" spans="1:32" x14ac:dyDescent="0.3">
      <c r="A1" s="48"/>
      <c r="B1" s="48" t="s">
        <v>41</v>
      </c>
      <c r="C1" s="48"/>
      <c r="D1" s="48"/>
      <c r="E1" s="48" t="s">
        <v>42</v>
      </c>
      <c r="F1" s="48"/>
      <c r="G1" s="48"/>
      <c r="H1" s="48" t="s">
        <v>58</v>
      </c>
      <c r="I1" s="48"/>
      <c r="J1" s="48"/>
      <c r="K1" s="48" t="s">
        <v>43</v>
      </c>
      <c r="L1" s="48"/>
      <c r="M1" s="48"/>
      <c r="N1" s="48" t="s">
        <v>44</v>
      </c>
      <c r="O1" s="48"/>
      <c r="P1" s="48"/>
      <c r="Q1" s="48" t="s">
        <v>45</v>
      </c>
      <c r="R1" s="48"/>
      <c r="S1" s="48"/>
      <c r="T1" s="48" t="s">
        <v>46</v>
      </c>
      <c r="U1" s="48"/>
      <c r="V1" s="48"/>
      <c r="W1" s="48" t="s">
        <v>47</v>
      </c>
      <c r="X1" s="48"/>
      <c r="Y1" s="48"/>
      <c r="Z1" s="48" t="s">
        <v>48</v>
      </c>
      <c r="AA1" s="48"/>
      <c r="AB1" s="48"/>
      <c r="AC1" s="48" t="s">
        <v>23</v>
      </c>
      <c r="AD1" s="48"/>
      <c r="AE1" s="48"/>
    </row>
    <row r="2" spans="1:32" x14ac:dyDescent="0.3">
      <c r="A2" s="48"/>
      <c r="B2" s="48" t="s">
        <v>21</v>
      </c>
      <c r="C2" s="48" t="s">
        <v>22</v>
      </c>
      <c r="D2" s="48" t="s">
        <v>9</v>
      </c>
      <c r="E2" s="48" t="s">
        <v>21</v>
      </c>
      <c r="F2" s="48" t="s">
        <v>22</v>
      </c>
      <c r="G2" s="48" t="s">
        <v>9</v>
      </c>
      <c r="H2" s="48" t="s">
        <v>21</v>
      </c>
      <c r="I2" s="48" t="s">
        <v>22</v>
      </c>
      <c r="J2" s="48" t="s">
        <v>9</v>
      </c>
      <c r="K2" s="48" t="s">
        <v>21</v>
      </c>
      <c r="L2" s="48" t="s">
        <v>22</v>
      </c>
      <c r="M2" s="48" t="s">
        <v>9</v>
      </c>
      <c r="N2" s="48" t="s">
        <v>21</v>
      </c>
      <c r="O2" s="48" t="s">
        <v>22</v>
      </c>
      <c r="P2" s="48" t="s">
        <v>9</v>
      </c>
      <c r="Q2" s="48" t="s">
        <v>21</v>
      </c>
      <c r="R2" s="48" t="s">
        <v>22</v>
      </c>
      <c r="S2" s="48" t="s">
        <v>9</v>
      </c>
      <c r="T2" s="48" t="s">
        <v>21</v>
      </c>
      <c r="U2" s="48" t="s">
        <v>22</v>
      </c>
      <c r="V2" s="48" t="s">
        <v>9</v>
      </c>
      <c r="W2" s="48" t="s">
        <v>21</v>
      </c>
      <c r="X2" s="48" t="s">
        <v>22</v>
      </c>
      <c r="Y2" s="48" t="s">
        <v>9</v>
      </c>
      <c r="Z2" s="48" t="s">
        <v>21</v>
      </c>
      <c r="AA2" s="48" t="s">
        <v>22</v>
      </c>
      <c r="AB2" s="48" t="s">
        <v>9</v>
      </c>
      <c r="AC2" s="48" t="s">
        <v>21</v>
      </c>
      <c r="AD2" s="48" t="s">
        <v>22</v>
      </c>
      <c r="AE2" s="48" t="s">
        <v>9</v>
      </c>
    </row>
    <row r="3" spans="1:32" x14ac:dyDescent="0.3">
      <c r="A3" s="16" t="s">
        <v>24</v>
      </c>
      <c r="B3" s="54">
        <v>345058.40740547073</v>
      </c>
      <c r="C3" s="54">
        <v>336295.69134306413</v>
      </c>
      <c r="D3" s="54">
        <v>681354.09874853492</v>
      </c>
      <c r="E3" s="54">
        <v>135742.51790641484</v>
      </c>
      <c r="F3" s="54">
        <v>132788.74977421673</v>
      </c>
      <c r="G3" s="54">
        <v>268531.2676806316</v>
      </c>
      <c r="H3" s="54">
        <v>668596.73681488482</v>
      </c>
      <c r="I3" s="54">
        <v>653243.16171751788</v>
      </c>
      <c r="J3" s="54">
        <v>1321839.8985324027</v>
      </c>
      <c r="K3" s="54">
        <v>616234.77572658809</v>
      </c>
      <c r="L3" s="54">
        <v>598178.91519061383</v>
      </c>
      <c r="M3" s="54">
        <v>1214413.6909172018</v>
      </c>
      <c r="N3" s="54">
        <v>336809.97936279635</v>
      </c>
      <c r="O3" s="54">
        <v>326318.72201945895</v>
      </c>
      <c r="P3" s="54">
        <v>663128.7013822553</v>
      </c>
      <c r="Q3" s="54">
        <v>234802.75738682091</v>
      </c>
      <c r="R3" s="54">
        <v>229783.69353148885</v>
      </c>
      <c r="S3" s="54">
        <v>464586.45091830974</v>
      </c>
      <c r="T3" s="54">
        <v>65283.425549018568</v>
      </c>
      <c r="U3" s="54">
        <v>63154.931373184212</v>
      </c>
      <c r="V3" s="54">
        <v>128438.35692220277</v>
      </c>
      <c r="W3" s="54">
        <v>195094.12862732878</v>
      </c>
      <c r="X3" s="54">
        <v>191963.91615272727</v>
      </c>
      <c r="Y3" s="54">
        <v>387058.04478005605</v>
      </c>
      <c r="Z3" s="54">
        <v>294624.27122067689</v>
      </c>
      <c r="AA3" s="54">
        <v>284981.21889772802</v>
      </c>
      <c r="AB3" s="54">
        <v>579605.49011840485</v>
      </c>
      <c r="AC3" s="54">
        <v>2892247</v>
      </c>
      <c r="AD3" s="54">
        <v>2816709</v>
      </c>
      <c r="AE3" s="54">
        <v>5708956</v>
      </c>
      <c r="AF3" s="42">
        <f>'MYPE by pop grp age and sex'!P3-'Povincial est by age and sex'!AE3</f>
        <v>0</v>
      </c>
    </row>
    <row r="4" spans="1:32" x14ac:dyDescent="0.3">
      <c r="A4" s="16" t="s">
        <v>25</v>
      </c>
      <c r="B4" s="54">
        <v>370815.73990680557</v>
      </c>
      <c r="C4" s="54">
        <v>360512.62488818559</v>
      </c>
      <c r="D4" s="54">
        <v>731328.36479499121</v>
      </c>
      <c r="E4" s="54">
        <v>138334.01782037909</v>
      </c>
      <c r="F4" s="54">
        <v>134924.01481151301</v>
      </c>
      <c r="G4" s="54">
        <v>273258.03263189213</v>
      </c>
      <c r="H4" s="54">
        <v>633875.66555395443</v>
      </c>
      <c r="I4" s="54">
        <v>618934.12533405412</v>
      </c>
      <c r="J4" s="54">
        <v>1252809.7908880087</v>
      </c>
      <c r="K4" s="54">
        <v>607729.95415528223</v>
      </c>
      <c r="L4" s="54">
        <v>590612.21807929734</v>
      </c>
      <c r="M4" s="54">
        <v>1198342.1722345795</v>
      </c>
      <c r="N4" s="54">
        <v>342690.62900019629</v>
      </c>
      <c r="O4" s="54">
        <v>332318.22856043198</v>
      </c>
      <c r="P4" s="54">
        <v>675008.85756062833</v>
      </c>
      <c r="Q4" s="54">
        <v>225627.67111886124</v>
      </c>
      <c r="R4" s="54">
        <v>222797.94053510053</v>
      </c>
      <c r="S4" s="54">
        <v>448425.61165396177</v>
      </c>
      <c r="T4" s="54">
        <v>64842.796693244207</v>
      </c>
      <c r="U4" s="54">
        <v>62579.36575922765</v>
      </c>
      <c r="V4" s="54">
        <v>127422.16245247185</v>
      </c>
      <c r="W4" s="54">
        <v>195315.99653486046</v>
      </c>
      <c r="X4" s="54">
        <v>191842.58463154142</v>
      </c>
      <c r="Y4" s="54">
        <v>387158.58116640185</v>
      </c>
      <c r="Z4" s="54">
        <v>289089.52921641659</v>
      </c>
      <c r="AA4" s="54">
        <v>280452.89740064845</v>
      </c>
      <c r="AB4" s="54">
        <v>569542.42661706498</v>
      </c>
      <c r="AC4" s="54">
        <v>2868321.9999999995</v>
      </c>
      <c r="AD4" s="54">
        <v>2794973.9999999995</v>
      </c>
      <c r="AE4" s="54">
        <v>5663295.9999999991</v>
      </c>
      <c r="AF4" s="42">
        <f>'MYPE by pop grp age and sex'!P4-'Povincial est by age and sex'!AE4</f>
        <v>0</v>
      </c>
    </row>
    <row r="5" spans="1:32" x14ac:dyDescent="0.3">
      <c r="A5" s="16" t="s">
        <v>26</v>
      </c>
      <c r="B5" s="54">
        <v>388606.50816552341</v>
      </c>
      <c r="C5" s="54">
        <v>379428.80758313672</v>
      </c>
      <c r="D5" s="54">
        <v>768035.31574866013</v>
      </c>
      <c r="E5" s="54">
        <v>147658.64232307154</v>
      </c>
      <c r="F5" s="54">
        <v>145346.44020836038</v>
      </c>
      <c r="G5" s="54">
        <v>293005.08253143192</v>
      </c>
      <c r="H5" s="54">
        <v>577228.64964852412</v>
      </c>
      <c r="I5" s="54">
        <v>569942.73686301953</v>
      </c>
      <c r="J5" s="54">
        <v>1147171.3865115438</v>
      </c>
      <c r="K5" s="54">
        <v>602488.75204584422</v>
      </c>
      <c r="L5" s="54">
        <v>589467.57389538269</v>
      </c>
      <c r="M5" s="54">
        <v>1191956.3259412269</v>
      </c>
      <c r="N5" s="54">
        <v>347026.00819017884</v>
      </c>
      <c r="O5" s="54">
        <v>332377.37757297861</v>
      </c>
      <c r="P5" s="54">
        <v>679403.38576315739</v>
      </c>
      <c r="Q5" s="54">
        <v>239111.72168949325</v>
      </c>
      <c r="R5" s="54">
        <v>237551.640221782</v>
      </c>
      <c r="S5" s="54">
        <v>476663.36191127525</v>
      </c>
      <c r="T5" s="54">
        <v>62662.058928907776</v>
      </c>
      <c r="U5" s="54">
        <v>62603.148008732642</v>
      </c>
      <c r="V5" s="54">
        <v>125265.20693764041</v>
      </c>
      <c r="W5" s="54">
        <v>204554.88630696479</v>
      </c>
      <c r="X5" s="54">
        <v>201495.33421075315</v>
      </c>
      <c r="Y5" s="54">
        <v>406050.22051771794</v>
      </c>
      <c r="Z5" s="54">
        <v>295479.77270149213</v>
      </c>
      <c r="AA5" s="54">
        <v>287992.94143585407</v>
      </c>
      <c r="AB5" s="54">
        <v>583472.71413734625</v>
      </c>
      <c r="AC5" s="54">
        <v>2864817</v>
      </c>
      <c r="AD5" s="54">
        <v>2806205.9999999991</v>
      </c>
      <c r="AE5" s="54">
        <v>5671022.9999999991</v>
      </c>
      <c r="AF5" s="42">
        <f>'MYPE by pop grp age and sex'!P5-'Povincial est by age and sex'!AE5</f>
        <v>0</v>
      </c>
    </row>
    <row r="6" spans="1:32" x14ac:dyDescent="0.3">
      <c r="A6" s="16" t="s">
        <v>27</v>
      </c>
      <c r="B6" s="54">
        <v>317548.75069490791</v>
      </c>
      <c r="C6" s="54">
        <v>307009.18515755096</v>
      </c>
      <c r="D6" s="54">
        <v>624557.93585245893</v>
      </c>
      <c r="E6" s="54">
        <v>128201.77979573121</v>
      </c>
      <c r="F6" s="54">
        <v>126589.01296086809</v>
      </c>
      <c r="G6" s="54">
        <v>254790.79275659932</v>
      </c>
      <c r="H6" s="54">
        <v>534346.54730779817</v>
      </c>
      <c r="I6" s="54">
        <v>542071.85027823527</v>
      </c>
      <c r="J6" s="54">
        <v>1076418.3975860334</v>
      </c>
      <c r="K6" s="54">
        <v>522061.76175788906</v>
      </c>
      <c r="L6" s="54">
        <v>512710.66381713212</v>
      </c>
      <c r="M6" s="54">
        <v>1034772.4255750212</v>
      </c>
      <c r="N6" s="54">
        <v>289361.72593335848</v>
      </c>
      <c r="O6" s="54">
        <v>273023.35556773364</v>
      </c>
      <c r="P6" s="54">
        <v>562385.08150109206</v>
      </c>
      <c r="Q6" s="54">
        <v>200303.42304917466</v>
      </c>
      <c r="R6" s="54">
        <v>199529.74167458829</v>
      </c>
      <c r="S6" s="54">
        <v>399833.16472376295</v>
      </c>
      <c r="T6" s="54">
        <v>53048.028475196435</v>
      </c>
      <c r="U6" s="54">
        <v>53963.48321097788</v>
      </c>
      <c r="V6" s="54">
        <v>107011.51168617432</v>
      </c>
      <c r="W6" s="54">
        <v>168688.96202746182</v>
      </c>
      <c r="X6" s="54">
        <v>166554.54477872222</v>
      </c>
      <c r="Y6" s="54">
        <v>335243.50680618407</v>
      </c>
      <c r="Z6" s="54">
        <v>257247.0209584822</v>
      </c>
      <c r="AA6" s="54">
        <v>257681.16255419169</v>
      </c>
      <c r="AB6" s="54">
        <v>514928.18351267389</v>
      </c>
      <c r="AC6" s="54">
        <v>2470808</v>
      </c>
      <c r="AD6" s="54">
        <v>2439133.0000000005</v>
      </c>
      <c r="AE6" s="54">
        <v>4909941</v>
      </c>
      <c r="AF6" s="42">
        <f>'MYPE by pop grp age and sex'!P6-'Povincial est by age and sex'!AE6</f>
        <v>0</v>
      </c>
    </row>
    <row r="7" spans="1:32" x14ac:dyDescent="0.3">
      <c r="A7" s="16" t="s">
        <v>28</v>
      </c>
      <c r="B7" s="54">
        <v>226028.20083292859</v>
      </c>
      <c r="C7" s="54">
        <v>226350.71283714363</v>
      </c>
      <c r="D7" s="54">
        <v>452378.91367007222</v>
      </c>
      <c r="E7" s="54">
        <v>114559.77033524062</v>
      </c>
      <c r="F7" s="54">
        <v>115314.48587625565</v>
      </c>
      <c r="G7" s="54">
        <v>229874.25621149628</v>
      </c>
      <c r="H7" s="54">
        <v>677086.06148906192</v>
      </c>
      <c r="I7" s="54">
        <v>672225.23447789822</v>
      </c>
      <c r="J7" s="54">
        <v>1349311.29596696</v>
      </c>
      <c r="K7" s="54">
        <v>481991.08786480979</v>
      </c>
      <c r="L7" s="54">
        <v>478653.2194215132</v>
      </c>
      <c r="M7" s="54">
        <v>960644.30728632305</v>
      </c>
      <c r="N7" s="54">
        <v>214234.78466010216</v>
      </c>
      <c r="O7" s="54">
        <v>204500.39066132819</v>
      </c>
      <c r="P7" s="54">
        <v>418735.17532143032</v>
      </c>
      <c r="Q7" s="54">
        <v>191535.35815259404</v>
      </c>
      <c r="R7" s="54">
        <v>190746.61206747591</v>
      </c>
      <c r="S7" s="54">
        <v>382281.97022006998</v>
      </c>
      <c r="T7" s="54">
        <v>46895.711700659347</v>
      </c>
      <c r="U7" s="54">
        <v>48764.84839215954</v>
      </c>
      <c r="V7" s="54">
        <v>95660.560092818894</v>
      </c>
      <c r="W7" s="54">
        <v>154789.80208420381</v>
      </c>
      <c r="X7" s="54">
        <v>148297.28724943864</v>
      </c>
      <c r="Y7" s="54">
        <v>303087.08933364245</v>
      </c>
      <c r="Z7" s="54">
        <v>274967.2228803999</v>
      </c>
      <c r="AA7" s="54">
        <v>272364.209016787</v>
      </c>
      <c r="AB7" s="54">
        <v>547331.43189718691</v>
      </c>
      <c r="AC7" s="54">
        <v>2382088</v>
      </c>
      <c r="AD7" s="54">
        <v>2357217</v>
      </c>
      <c r="AE7" s="54">
        <v>4739305</v>
      </c>
      <c r="AF7" s="42">
        <f>'MYPE by pop grp age and sex'!P7-'Povincial est by age and sex'!AE7</f>
        <v>0</v>
      </c>
    </row>
    <row r="8" spans="1:32" x14ac:dyDescent="0.3">
      <c r="A8" s="16" t="s">
        <v>29</v>
      </c>
      <c r="B8" s="54">
        <v>236879.6794331728</v>
      </c>
      <c r="C8" s="54">
        <v>232066.2653774303</v>
      </c>
      <c r="D8" s="54">
        <v>468945.9448106031</v>
      </c>
      <c r="E8" s="54">
        <v>119604.95594277586</v>
      </c>
      <c r="F8" s="54">
        <v>118622.20159739794</v>
      </c>
      <c r="G8" s="54">
        <v>238227.15754017379</v>
      </c>
      <c r="H8" s="54">
        <v>827240.33402548754</v>
      </c>
      <c r="I8" s="54">
        <v>841563.54391084029</v>
      </c>
      <c r="J8" s="54">
        <v>1668803.8779363278</v>
      </c>
      <c r="K8" s="54">
        <v>509124.50436478783</v>
      </c>
      <c r="L8" s="54">
        <v>506950.38522978744</v>
      </c>
      <c r="M8" s="54">
        <v>1016074.8895945753</v>
      </c>
      <c r="N8" s="54">
        <v>225111.19844062184</v>
      </c>
      <c r="O8" s="54">
        <v>213432.70515400622</v>
      </c>
      <c r="P8" s="54">
        <v>438543.90359462809</v>
      </c>
      <c r="Q8" s="54">
        <v>217413.25264106228</v>
      </c>
      <c r="R8" s="54">
        <v>201749.90375388224</v>
      </c>
      <c r="S8" s="54">
        <v>419163.15639494453</v>
      </c>
      <c r="T8" s="54">
        <v>52948.519159474687</v>
      </c>
      <c r="U8" s="54">
        <v>50937.621710753287</v>
      </c>
      <c r="V8" s="54">
        <v>103886.14087022797</v>
      </c>
      <c r="W8" s="54">
        <v>181656.86678893006</v>
      </c>
      <c r="X8" s="54">
        <v>159176.01049681858</v>
      </c>
      <c r="Y8" s="54">
        <v>340832.8772857486</v>
      </c>
      <c r="Z8" s="54">
        <v>319400.6892036869</v>
      </c>
      <c r="AA8" s="54">
        <v>310255.36276908382</v>
      </c>
      <c r="AB8" s="54">
        <v>629656.05197277071</v>
      </c>
      <c r="AC8" s="54">
        <v>2689380.0000000005</v>
      </c>
      <c r="AD8" s="54">
        <v>2634753.9999999991</v>
      </c>
      <c r="AE8" s="54">
        <v>5324134</v>
      </c>
      <c r="AF8" s="42">
        <f>'MYPE by pop grp age and sex'!P8-'Povincial est by age and sex'!AE8</f>
        <v>0</v>
      </c>
    </row>
    <row r="9" spans="1:32" x14ac:dyDescent="0.3">
      <c r="A9" s="16" t="s">
        <v>30</v>
      </c>
      <c r="B9" s="54">
        <v>257391.59343468695</v>
      </c>
      <c r="C9" s="54">
        <v>259840.42437193595</v>
      </c>
      <c r="D9" s="54">
        <v>517232.0178066229</v>
      </c>
      <c r="E9" s="54">
        <v>130365.62232995436</v>
      </c>
      <c r="F9" s="54">
        <v>128909.36688088549</v>
      </c>
      <c r="G9" s="54">
        <v>259274.98921083985</v>
      </c>
      <c r="H9" s="54">
        <v>874910.83180474443</v>
      </c>
      <c r="I9" s="54">
        <v>854935.438331604</v>
      </c>
      <c r="J9" s="54">
        <v>1729846.2701363484</v>
      </c>
      <c r="K9" s="54">
        <v>510284.36501102225</v>
      </c>
      <c r="L9" s="54">
        <v>517162.19748049346</v>
      </c>
      <c r="M9" s="54">
        <v>1027446.5624915157</v>
      </c>
      <c r="N9" s="54">
        <v>233309.27030413799</v>
      </c>
      <c r="O9" s="54">
        <v>239386.86916553052</v>
      </c>
      <c r="P9" s="54">
        <v>472696.1394696685</v>
      </c>
      <c r="Q9" s="54">
        <v>234395.50579937949</v>
      </c>
      <c r="R9" s="54">
        <v>214592.36857522032</v>
      </c>
      <c r="S9" s="54">
        <v>448987.87437459978</v>
      </c>
      <c r="T9" s="54">
        <v>60766.927442788998</v>
      </c>
      <c r="U9" s="54">
        <v>55251.647853825532</v>
      </c>
      <c r="V9" s="54">
        <v>116018.57529661452</v>
      </c>
      <c r="W9" s="54">
        <v>204762.00143889623</v>
      </c>
      <c r="X9" s="54">
        <v>176437.61511056556</v>
      </c>
      <c r="Y9" s="54">
        <v>381199.61654946179</v>
      </c>
      <c r="Z9" s="54">
        <v>346527.88243438909</v>
      </c>
      <c r="AA9" s="54">
        <v>331413.07222993916</v>
      </c>
      <c r="AB9" s="54">
        <v>677940.95466432825</v>
      </c>
      <c r="AC9" s="54">
        <v>2852714</v>
      </c>
      <c r="AD9" s="54">
        <v>2777929</v>
      </c>
      <c r="AE9" s="54">
        <v>5630643</v>
      </c>
      <c r="AF9" s="42">
        <f>'MYPE by pop grp age and sex'!P9-'Povincial est by age and sex'!AE9</f>
        <v>0</v>
      </c>
    </row>
    <row r="10" spans="1:32" x14ac:dyDescent="0.3">
      <c r="A10" s="16" t="s">
        <v>31</v>
      </c>
      <c r="B10" s="54">
        <v>225498.72642482584</v>
      </c>
      <c r="C10" s="54">
        <v>239270.2478264292</v>
      </c>
      <c r="D10" s="54">
        <v>464768.97425125504</v>
      </c>
      <c r="E10" s="54">
        <v>115653.65913067972</v>
      </c>
      <c r="F10" s="54">
        <v>117823.55022331978</v>
      </c>
      <c r="G10" s="54">
        <v>233477.2093539995</v>
      </c>
      <c r="H10" s="54">
        <v>751503.41286899068</v>
      </c>
      <c r="I10" s="54">
        <v>731975.09740661574</v>
      </c>
      <c r="J10" s="54">
        <v>1483478.5102756065</v>
      </c>
      <c r="K10" s="54">
        <v>430757.12634379789</v>
      </c>
      <c r="L10" s="54">
        <v>460949.31432418781</v>
      </c>
      <c r="M10" s="54">
        <v>891706.44066798571</v>
      </c>
      <c r="N10" s="54">
        <v>208936.07353531785</v>
      </c>
      <c r="O10" s="54">
        <v>218108.37293799032</v>
      </c>
      <c r="P10" s="54">
        <v>427044.44647330814</v>
      </c>
      <c r="Q10" s="54">
        <v>209268.16228046676</v>
      </c>
      <c r="R10" s="54">
        <v>193411.68310668485</v>
      </c>
      <c r="S10" s="54">
        <v>402679.84538715158</v>
      </c>
      <c r="T10" s="54">
        <v>56467.017577952443</v>
      </c>
      <c r="U10" s="54">
        <v>49564.020188030976</v>
      </c>
      <c r="V10" s="54">
        <v>106031.03776598342</v>
      </c>
      <c r="W10" s="54">
        <v>186444.49232052418</v>
      </c>
      <c r="X10" s="54">
        <v>161114.98479699128</v>
      </c>
      <c r="Y10" s="54">
        <v>347559.47711751546</v>
      </c>
      <c r="Z10" s="54">
        <v>319531.32951744471</v>
      </c>
      <c r="AA10" s="54">
        <v>308973.72918974987</v>
      </c>
      <c r="AB10" s="54">
        <v>628505.05870719464</v>
      </c>
      <c r="AC10" s="54">
        <v>2504060</v>
      </c>
      <c r="AD10" s="54">
        <v>2481191</v>
      </c>
      <c r="AE10" s="54">
        <v>4985251</v>
      </c>
      <c r="AF10" s="42">
        <f>'MYPE by pop grp age and sex'!P10-'Povincial est by age and sex'!AE10</f>
        <v>0</v>
      </c>
    </row>
    <row r="11" spans="1:32" x14ac:dyDescent="0.3">
      <c r="A11" s="16" t="s">
        <v>32</v>
      </c>
      <c r="B11" s="54">
        <v>172118.68946745739</v>
      </c>
      <c r="C11" s="54">
        <v>193002.63338058375</v>
      </c>
      <c r="D11" s="54">
        <v>365121.32284804113</v>
      </c>
      <c r="E11" s="54">
        <v>88097.36711966127</v>
      </c>
      <c r="F11" s="54">
        <v>96239.272551460817</v>
      </c>
      <c r="G11" s="54">
        <v>184336.63967112207</v>
      </c>
      <c r="H11" s="54">
        <v>587238.99594402523</v>
      </c>
      <c r="I11" s="54">
        <v>562299.93124720769</v>
      </c>
      <c r="J11" s="54">
        <v>1149538.9271912328</v>
      </c>
      <c r="K11" s="54">
        <v>309309.59930022573</v>
      </c>
      <c r="L11" s="54">
        <v>356928.01447529026</v>
      </c>
      <c r="M11" s="54">
        <v>666237.61377551593</v>
      </c>
      <c r="N11" s="54">
        <v>159224.57652077507</v>
      </c>
      <c r="O11" s="54">
        <v>185559.38819108703</v>
      </c>
      <c r="P11" s="54">
        <v>344783.96471186209</v>
      </c>
      <c r="Q11" s="54">
        <v>153422.8978938263</v>
      </c>
      <c r="R11" s="54">
        <v>153740.18315759068</v>
      </c>
      <c r="S11" s="54">
        <v>307163.08105141699</v>
      </c>
      <c r="T11" s="54">
        <v>43740.88630513422</v>
      </c>
      <c r="U11" s="54">
        <v>39474.527611064252</v>
      </c>
      <c r="V11" s="54">
        <v>83215.413916198479</v>
      </c>
      <c r="W11" s="54">
        <v>148446.9616118324</v>
      </c>
      <c r="X11" s="54">
        <v>131096.68842957617</v>
      </c>
      <c r="Y11" s="54">
        <v>279543.6500414086</v>
      </c>
      <c r="Z11" s="54">
        <v>251801.02583706225</v>
      </c>
      <c r="AA11" s="54">
        <v>249989.36095613946</v>
      </c>
      <c r="AB11" s="54">
        <v>501790.38679320167</v>
      </c>
      <c r="AC11" s="54">
        <v>1913400.9999999998</v>
      </c>
      <c r="AD11" s="54">
        <v>1968329.9999999998</v>
      </c>
      <c r="AE11" s="54">
        <v>3881730.9999999995</v>
      </c>
      <c r="AF11" s="42">
        <f>'MYPE by pop grp age and sex'!P11-'Povincial est by age and sex'!AE11</f>
        <v>0</v>
      </c>
    </row>
    <row r="12" spans="1:32" x14ac:dyDescent="0.3">
      <c r="A12" s="16" t="s">
        <v>33</v>
      </c>
      <c r="B12" s="54">
        <v>142436.62390636682</v>
      </c>
      <c r="C12" s="54">
        <v>176514.24780073258</v>
      </c>
      <c r="D12" s="54">
        <v>318950.87170709937</v>
      </c>
      <c r="E12" s="54">
        <v>74850.571209484566</v>
      </c>
      <c r="F12" s="54">
        <v>84735.838733226279</v>
      </c>
      <c r="G12" s="54">
        <v>159586.40994271083</v>
      </c>
      <c r="H12" s="54">
        <v>497101.29597488517</v>
      </c>
      <c r="I12" s="54">
        <v>439913.67142830713</v>
      </c>
      <c r="J12" s="54">
        <v>937014.96740319231</v>
      </c>
      <c r="K12" s="54">
        <v>253024.21278818522</v>
      </c>
      <c r="L12" s="54">
        <v>304014.63963963394</v>
      </c>
      <c r="M12" s="54">
        <v>557038.85242781916</v>
      </c>
      <c r="N12" s="54">
        <v>123758.76854824276</v>
      </c>
      <c r="O12" s="54">
        <v>165541.32004320179</v>
      </c>
      <c r="P12" s="54">
        <v>289300.08859144454</v>
      </c>
      <c r="Q12" s="54">
        <v>118486.10494381172</v>
      </c>
      <c r="R12" s="54">
        <v>132097.54500705734</v>
      </c>
      <c r="S12" s="54">
        <v>250583.64995086906</v>
      </c>
      <c r="T12" s="54">
        <v>35720.187498890184</v>
      </c>
      <c r="U12" s="54">
        <v>34629.827778729283</v>
      </c>
      <c r="V12" s="54">
        <v>70350.015277619474</v>
      </c>
      <c r="W12" s="54">
        <v>120598.04455473006</v>
      </c>
      <c r="X12" s="54">
        <v>113313.56805567851</v>
      </c>
      <c r="Y12" s="54">
        <v>233911.61261040857</v>
      </c>
      <c r="Z12" s="54">
        <v>219774.19057540334</v>
      </c>
      <c r="AA12" s="54">
        <v>217627.34151343326</v>
      </c>
      <c r="AB12" s="54">
        <v>437401.5320888366</v>
      </c>
      <c r="AC12" s="54">
        <v>1585749.9999999998</v>
      </c>
      <c r="AD12" s="54">
        <v>1668388.0000000002</v>
      </c>
      <c r="AE12" s="54">
        <v>3254138</v>
      </c>
      <c r="AF12" s="42">
        <f>'MYPE by pop grp age and sex'!P12-'Povincial est by age and sex'!AE12</f>
        <v>0</v>
      </c>
    </row>
    <row r="13" spans="1:32" x14ac:dyDescent="0.3">
      <c r="A13" s="16" t="s">
        <v>34</v>
      </c>
      <c r="B13" s="54">
        <v>110820.87112481613</v>
      </c>
      <c r="C13" s="54">
        <v>159033.00340632565</v>
      </c>
      <c r="D13" s="54">
        <v>269853.87453114177</v>
      </c>
      <c r="E13" s="54">
        <v>60652.564033534451</v>
      </c>
      <c r="F13" s="54">
        <v>73875.551879306004</v>
      </c>
      <c r="G13" s="54">
        <v>134528.11591284047</v>
      </c>
      <c r="H13" s="54">
        <v>376409.33734740346</v>
      </c>
      <c r="I13" s="54">
        <v>360211.41011814878</v>
      </c>
      <c r="J13" s="54">
        <v>736620.7474655523</v>
      </c>
      <c r="K13" s="54">
        <v>183073.24825595919</v>
      </c>
      <c r="L13" s="54">
        <v>249089.97060698678</v>
      </c>
      <c r="M13" s="54">
        <v>432163.21886294597</v>
      </c>
      <c r="N13" s="54">
        <v>93334.272368717298</v>
      </c>
      <c r="O13" s="54">
        <v>134409.69264139066</v>
      </c>
      <c r="P13" s="54">
        <v>227743.96501010796</v>
      </c>
      <c r="Q13" s="54">
        <v>88080.544457543438</v>
      </c>
      <c r="R13" s="54">
        <v>108508.8956910167</v>
      </c>
      <c r="S13" s="54">
        <v>196589.44014856016</v>
      </c>
      <c r="T13" s="54">
        <v>28280.674564115674</v>
      </c>
      <c r="U13" s="54">
        <v>30614.791544520409</v>
      </c>
      <c r="V13" s="54">
        <v>58895.466108636087</v>
      </c>
      <c r="W13" s="54">
        <v>95838.24001943144</v>
      </c>
      <c r="X13" s="54">
        <v>93508.395357475223</v>
      </c>
      <c r="Y13" s="54">
        <v>189346.63537690666</v>
      </c>
      <c r="Z13" s="54">
        <v>181610.24782847887</v>
      </c>
      <c r="AA13" s="54">
        <v>198038.2887548299</v>
      </c>
      <c r="AB13" s="54">
        <v>379648.53658330877</v>
      </c>
      <c r="AC13" s="54">
        <v>1218099.9999999998</v>
      </c>
      <c r="AD13" s="54">
        <v>1407290</v>
      </c>
      <c r="AE13" s="54">
        <v>2625390</v>
      </c>
      <c r="AF13" s="42">
        <f>'MYPE by pop grp age and sex'!P13-'Povincial est by age and sex'!AE13</f>
        <v>0</v>
      </c>
    </row>
    <row r="14" spans="1:32" x14ac:dyDescent="0.3">
      <c r="A14" s="16" t="s">
        <v>35</v>
      </c>
      <c r="B14" s="54">
        <v>93131.394248654164</v>
      </c>
      <c r="C14" s="54">
        <v>153034.22404058313</v>
      </c>
      <c r="D14" s="54">
        <v>246165.61828923729</v>
      </c>
      <c r="E14" s="54">
        <v>50352.559556132983</v>
      </c>
      <c r="F14" s="54">
        <v>65363.103710808849</v>
      </c>
      <c r="G14" s="54">
        <v>115715.66326694183</v>
      </c>
      <c r="H14" s="54">
        <v>300458.20224892284</v>
      </c>
      <c r="I14" s="54">
        <v>310803.31329992309</v>
      </c>
      <c r="J14" s="54">
        <v>611261.51554884599</v>
      </c>
      <c r="K14" s="54">
        <v>149270.29258531088</v>
      </c>
      <c r="L14" s="54">
        <v>229645.34901964839</v>
      </c>
      <c r="M14" s="54">
        <v>378915.64160495927</v>
      </c>
      <c r="N14" s="54">
        <v>73151.6670072993</v>
      </c>
      <c r="O14" s="54">
        <v>123568.752980246</v>
      </c>
      <c r="P14" s="54">
        <v>196720.41998754529</v>
      </c>
      <c r="Q14" s="54">
        <v>71131.953096035126</v>
      </c>
      <c r="R14" s="54">
        <v>93350.122041507202</v>
      </c>
      <c r="S14" s="54">
        <v>164482.07513754233</v>
      </c>
      <c r="T14" s="54">
        <v>22277.280385558512</v>
      </c>
      <c r="U14" s="54">
        <v>26918.844766273702</v>
      </c>
      <c r="V14" s="54">
        <v>49196.12515183221</v>
      </c>
      <c r="W14" s="54">
        <v>80142.722435985081</v>
      </c>
      <c r="X14" s="54">
        <v>80091.565895930864</v>
      </c>
      <c r="Y14" s="54">
        <v>160234.28833191594</v>
      </c>
      <c r="Z14" s="54">
        <v>147065.92843610109</v>
      </c>
      <c r="AA14" s="54">
        <v>174065.72424507872</v>
      </c>
      <c r="AB14" s="54">
        <v>321131.65268117981</v>
      </c>
      <c r="AC14" s="54">
        <v>986981.99999999988</v>
      </c>
      <c r="AD14" s="54">
        <v>1256840.9999999998</v>
      </c>
      <c r="AE14" s="54">
        <v>2243822.9999999995</v>
      </c>
      <c r="AF14" s="42">
        <f>'MYPE by pop grp age and sex'!P14-'Povincial est by age and sex'!AE14</f>
        <v>0</v>
      </c>
    </row>
    <row r="15" spans="1:32" x14ac:dyDescent="0.3">
      <c r="A15" s="16" t="s">
        <v>36</v>
      </c>
      <c r="B15" s="54">
        <v>78725.697198254653</v>
      </c>
      <c r="C15" s="54">
        <v>141961.40249623795</v>
      </c>
      <c r="D15" s="54">
        <v>220687.09969449259</v>
      </c>
      <c r="E15" s="54">
        <v>40185.977294703174</v>
      </c>
      <c r="F15" s="54">
        <v>54200.643620681993</v>
      </c>
      <c r="G15" s="54">
        <v>94386.620915385167</v>
      </c>
      <c r="H15" s="54">
        <v>232333.02649597568</v>
      </c>
      <c r="I15" s="54">
        <v>256848.59606325882</v>
      </c>
      <c r="J15" s="54">
        <v>489181.6225592345</v>
      </c>
      <c r="K15" s="54">
        <v>115293.54045413411</v>
      </c>
      <c r="L15" s="54">
        <v>191507.82842945491</v>
      </c>
      <c r="M15" s="54">
        <v>306801.36888358905</v>
      </c>
      <c r="N15" s="54">
        <v>54993.227235159087</v>
      </c>
      <c r="O15" s="54">
        <v>101810.51421468411</v>
      </c>
      <c r="P15" s="54">
        <v>156803.74144984319</v>
      </c>
      <c r="Q15" s="54">
        <v>52757.008454957155</v>
      </c>
      <c r="R15" s="54">
        <v>71310.280898226119</v>
      </c>
      <c r="S15" s="54">
        <v>124067.28935318327</v>
      </c>
      <c r="T15" s="54">
        <v>17750.896355158511</v>
      </c>
      <c r="U15" s="54">
        <v>23055.134734104784</v>
      </c>
      <c r="V15" s="54">
        <v>40806.031089263299</v>
      </c>
      <c r="W15" s="54">
        <v>62890.20688680977</v>
      </c>
      <c r="X15" s="54">
        <v>65291.692439243496</v>
      </c>
      <c r="Y15" s="54">
        <v>128181.89932605327</v>
      </c>
      <c r="Z15" s="54">
        <v>111076.41962484787</v>
      </c>
      <c r="AA15" s="54">
        <v>143817.90710410776</v>
      </c>
      <c r="AB15" s="54">
        <v>254894.32672895561</v>
      </c>
      <c r="AC15" s="54">
        <v>766006</v>
      </c>
      <c r="AD15" s="54">
        <v>1049804</v>
      </c>
      <c r="AE15" s="54">
        <v>1815810</v>
      </c>
      <c r="AF15" s="42">
        <f>'MYPE by pop grp age and sex'!P15-'Povincial est by age and sex'!AE15</f>
        <v>0</v>
      </c>
    </row>
    <row r="16" spans="1:32" x14ac:dyDescent="0.3">
      <c r="A16" s="16" t="s">
        <v>37</v>
      </c>
      <c r="B16" s="54">
        <v>63153.137194735536</v>
      </c>
      <c r="C16" s="54">
        <v>117043.1066028605</v>
      </c>
      <c r="D16" s="54">
        <v>180196.24379759602</v>
      </c>
      <c r="E16" s="54">
        <v>31005.39640762331</v>
      </c>
      <c r="F16" s="54">
        <v>45770.98638677819</v>
      </c>
      <c r="G16" s="54">
        <v>76776.382794401492</v>
      </c>
      <c r="H16" s="54">
        <v>169242.47726982174</v>
      </c>
      <c r="I16" s="54">
        <v>200359.91882951444</v>
      </c>
      <c r="J16" s="54">
        <v>369602.39609933621</v>
      </c>
      <c r="K16" s="54">
        <v>89215.419989919857</v>
      </c>
      <c r="L16" s="54">
        <v>155435.37866226438</v>
      </c>
      <c r="M16" s="54">
        <v>244650.79865218425</v>
      </c>
      <c r="N16" s="54">
        <v>42612.195954553768</v>
      </c>
      <c r="O16" s="54">
        <v>88614.038863154507</v>
      </c>
      <c r="P16" s="54">
        <v>131226.23481770826</v>
      </c>
      <c r="Q16" s="54">
        <v>40102.471607039428</v>
      </c>
      <c r="R16" s="54">
        <v>58757.947440782387</v>
      </c>
      <c r="S16" s="54">
        <v>98860.419047821808</v>
      </c>
      <c r="T16" s="54">
        <v>13788.573728328007</v>
      </c>
      <c r="U16" s="54">
        <v>19775.559255381697</v>
      </c>
      <c r="V16" s="54">
        <v>33564.1329837097</v>
      </c>
      <c r="W16" s="54">
        <v>43048.68818344982</v>
      </c>
      <c r="X16" s="54">
        <v>52669.705298089088</v>
      </c>
      <c r="Y16" s="54">
        <v>95718.393481538908</v>
      </c>
      <c r="Z16" s="54">
        <v>82279.639664528513</v>
      </c>
      <c r="AA16" s="54">
        <v>109729.35866117475</v>
      </c>
      <c r="AB16" s="54">
        <v>192008.99832570326</v>
      </c>
      <c r="AC16" s="54">
        <v>574448</v>
      </c>
      <c r="AD16" s="54">
        <v>848156</v>
      </c>
      <c r="AE16" s="54">
        <v>1422604</v>
      </c>
      <c r="AF16" s="42">
        <f>'MYPE by pop grp age and sex'!P16-'Povincial est by age and sex'!AE16</f>
        <v>0</v>
      </c>
    </row>
    <row r="17" spans="1:32" x14ac:dyDescent="0.3">
      <c r="A17" s="16" t="s">
        <v>38</v>
      </c>
      <c r="B17" s="54">
        <v>46225.559415581956</v>
      </c>
      <c r="C17" s="54">
        <v>89455.922531996577</v>
      </c>
      <c r="D17" s="54">
        <v>135681.48194757855</v>
      </c>
      <c r="E17" s="54">
        <v>20503.551756255027</v>
      </c>
      <c r="F17" s="54">
        <v>34124.221407744946</v>
      </c>
      <c r="G17" s="54">
        <v>54627.773163999969</v>
      </c>
      <c r="H17" s="54">
        <v>112027.05740552646</v>
      </c>
      <c r="I17" s="54">
        <v>141757.78396110836</v>
      </c>
      <c r="J17" s="54">
        <v>253784.84136663482</v>
      </c>
      <c r="K17" s="54">
        <v>63704.42262331627</v>
      </c>
      <c r="L17" s="54">
        <v>122892.79296089616</v>
      </c>
      <c r="M17" s="54">
        <v>186597.21558421242</v>
      </c>
      <c r="N17" s="54">
        <v>29832.373538629843</v>
      </c>
      <c r="O17" s="54">
        <v>66859.648365688583</v>
      </c>
      <c r="P17" s="54">
        <v>96692.021904318419</v>
      </c>
      <c r="Q17" s="54">
        <v>26347.388780612207</v>
      </c>
      <c r="R17" s="54">
        <v>41661.022242414219</v>
      </c>
      <c r="S17" s="54">
        <v>68008.41102302642</v>
      </c>
      <c r="T17" s="54">
        <v>9303.9460942526221</v>
      </c>
      <c r="U17" s="54">
        <v>15126.497144289875</v>
      </c>
      <c r="V17" s="54">
        <v>24430.443238542495</v>
      </c>
      <c r="W17" s="54">
        <v>27044.076331653534</v>
      </c>
      <c r="X17" s="54">
        <v>38008.814291442402</v>
      </c>
      <c r="Y17" s="54">
        <v>65052.89062309594</v>
      </c>
      <c r="Z17" s="54">
        <v>57621.624054172091</v>
      </c>
      <c r="AA17" s="54">
        <v>81848.2970944189</v>
      </c>
      <c r="AB17" s="54">
        <v>139469.92114859098</v>
      </c>
      <c r="AC17" s="54">
        <v>392609.99999999994</v>
      </c>
      <c r="AD17" s="54">
        <v>631735.00000000012</v>
      </c>
      <c r="AE17" s="54">
        <v>1024345</v>
      </c>
      <c r="AF17" s="42">
        <f>'MYPE by pop grp age and sex'!P17-'Povincial est by age and sex'!AE17</f>
        <v>0</v>
      </c>
    </row>
    <row r="18" spans="1:32" x14ac:dyDescent="0.3">
      <c r="A18" s="16" t="s">
        <v>39</v>
      </c>
      <c r="B18" s="54">
        <v>32466.035167316291</v>
      </c>
      <c r="C18" s="54">
        <v>65310.984389301644</v>
      </c>
      <c r="D18" s="54">
        <v>97777.019556617932</v>
      </c>
      <c r="E18" s="54">
        <v>12364.087176439398</v>
      </c>
      <c r="F18" s="54">
        <v>21943.736948152775</v>
      </c>
      <c r="G18" s="54">
        <v>34307.824124592174</v>
      </c>
      <c r="H18" s="54">
        <v>61501.744398926472</v>
      </c>
      <c r="I18" s="54">
        <v>86197.76055592281</v>
      </c>
      <c r="J18" s="54">
        <v>147699.50495484928</v>
      </c>
      <c r="K18" s="54">
        <v>37105.458877477286</v>
      </c>
      <c r="L18" s="54">
        <v>76916.954273055162</v>
      </c>
      <c r="M18" s="54">
        <v>114022.41315053245</v>
      </c>
      <c r="N18" s="54">
        <v>17534.570617396508</v>
      </c>
      <c r="O18" s="54">
        <v>44665.845323152331</v>
      </c>
      <c r="P18" s="54">
        <v>62200.415940548839</v>
      </c>
      <c r="Q18" s="54">
        <v>15223.087280710111</v>
      </c>
      <c r="R18" s="54">
        <v>26924.172673678811</v>
      </c>
      <c r="S18" s="54">
        <v>42147.259954388923</v>
      </c>
      <c r="T18" s="54">
        <v>5948.1850572850226</v>
      </c>
      <c r="U18" s="54">
        <v>10886.144559629796</v>
      </c>
      <c r="V18" s="54">
        <v>16834.32961691482</v>
      </c>
      <c r="W18" s="54">
        <v>16085.119490547511</v>
      </c>
      <c r="X18" s="54">
        <v>27703.12492919033</v>
      </c>
      <c r="Y18" s="54">
        <v>43788.244419737843</v>
      </c>
      <c r="Z18" s="54">
        <v>35551.711933901395</v>
      </c>
      <c r="AA18" s="54">
        <v>52936.27634791634</v>
      </c>
      <c r="AB18" s="54">
        <v>88487.988281817728</v>
      </c>
      <c r="AC18" s="54">
        <v>233779.99999999997</v>
      </c>
      <c r="AD18" s="54">
        <v>413485</v>
      </c>
      <c r="AE18" s="54">
        <v>647265</v>
      </c>
      <c r="AF18" s="42">
        <f>'MYPE by pop grp age and sex'!P18-'Povincial est by age and sex'!AE18</f>
        <v>0</v>
      </c>
    </row>
    <row r="19" spans="1:32" x14ac:dyDescent="0.3">
      <c r="A19" s="16" t="s">
        <v>40</v>
      </c>
      <c r="B19" s="54">
        <v>44907.533757646299</v>
      </c>
      <c r="C19" s="54">
        <v>88647.705561278752</v>
      </c>
      <c r="D19" s="54">
        <v>133555.23931892504</v>
      </c>
      <c r="E19" s="54">
        <v>8896.8188976511883</v>
      </c>
      <c r="F19" s="54">
        <v>18839.688630326054</v>
      </c>
      <c r="G19" s="54">
        <v>27736.507527977243</v>
      </c>
      <c r="H19" s="54">
        <v>31673.004407596345</v>
      </c>
      <c r="I19" s="54">
        <v>54330.597224717698</v>
      </c>
      <c r="J19" s="54">
        <v>86003.601632314036</v>
      </c>
      <c r="K19" s="54">
        <v>29766.525214215821</v>
      </c>
      <c r="L19" s="54">
        <v>62024.531228075</v>
      </c>
      <c r="M19" s="54">
        <v>91791.056442290821</v>
      </c>
      <c r="N19" s="54">
        <v>19729.344384469587</v>
      </c>
      <c r="O19" s="54">
        <v>64577.731259698761</v>
      </c>
      <c r="P19" s="54">
        <v>84307.075644168348</v>
      </c>
      <c r="Q19" s="54">
        <v>14884.193093228894</v>
      </c>
      <c r="R19" s="54">
        <v>34177.167954568875</v>
      </c>
      <c r="S19" s="54">
        <v>49061.361047797771</v>
      </c>
      <c r="T19" s="54">
        <v>4739.359774768569</v>
      </c>
      <c r="U19" s="54">
        <v>11281.64886539339</v>
      </c>
      <c r="V19" s="54">
        <v>16021.008640161959</v>
      </c>
      <c r="W19" s="54">
        <v>10275.102564472951</v>
      </c>
      <c r="X19" s="54">
        <v>28611.683382776042</v>
      </c>
      <c r="Y19" s="54">
        <v>38886.785947248994</v>
      </c>
      <c r="Z19" s="54">
        <v>27662.117905950301</v>
      </c>
      <c r="AA19" s="54">
        <v>40298.245893165484</v>
      </c>
      <c r="AB19" s="54">
        <v>67960.363799115788</v>
      </c>
      <c r="AC19" s="54">
        <v>192533.99999999991</v>
      </c>
      <c r="AD19" s="54">
        <v>402789</v>
      </c>
      <c r="AE19" s="54">
        <v>595322.99999999988</v>
      </c>
      <c r="AF19" s="42">
        <f>'MYPE by pop grp age and sex'!P19-'Povincial est by age and sex'!AE19</f>
        <v>0</v>
      </c>
    </row>
    <row r="20" spans="1:32" x14ac:dyDescent="0.3">
      <c r="A20" s="16" t="s">
        <v>9</v>
      </c>
      <c r="B20" s="54">
        <v>3151813.1477791513</v>
      </c>
      <c r="C20" s="54">
        <v>3524777.1895947773</v>
      </c>
      <c r="D20" s="54">
        <v>6676590.3373739282</v>
      </c>
      <c r="E20" s="54">
        <v>1417029.8590357325</v>
      </c>
      <c r="F20" s="54">
        <v>1515410.866201303</v>
      </c>
      <c r="G20" s="54">
        <v>2932440.7252370357</v>
      </c>
      <c r="H20" s="54">
        <v>7912773.3810065296</v>
      </c>
      <c r="I20" s="54">
        <v>7897614.1710478934</v>
      </c>
      <c r="J20" s="54">
        <v>15810387.552054424</v>
      </c>
      <c r="K20" s="54">
        <v>5510435.0473587653</v>
      </c>
      <c r="L20" s="54">
        <v>6003139.9467337132</v>
      </c>
      <c r="M20" s="54">
        <v>11513574.994092479</v>
      </c>
      <c r="N20" s="54">
        <v>2811650.6656019525</v>
      </c>
      <c r="O20" s="54">
        <v>3115072.953521762</v>
      </c>
      <c r="P20" s="54">
        <v>5926723.619123714</v>
      </c>
      <c r="Q20" s="54">
        <v>2332893.5017256164</v>
      </c>
      <c r="R20" s="54">
        <v>2410690.9205730655</v>
      </c>
      <c r="S20" s="54">
        <v>4743584.4222986829</v>
      </c>
      <c r="T20" s="54">
        <v>644464.47529073386</v>
      </c>
      <c r="U20" s="54">
        <v>658582.04275627888</v>
      </c>
      <c r="V20" s="54">
        <v>1303046.5180470122</v>
      </c>
      <c r="W20" s="54">
        <v>2095676.2982080828</v>
      </c>
      <c r="X20" s="54">
        <v>2027177.5155069605</v>
      </c>
      <c r="Y20" s="54">
        <v>4122853.8137150435</v>
      </c>
      <c r="Z20" s="54">
        <v>3511310.623993434</v>
      </c>
      <c r="AA20" s="54">
        <v>3602465.3940642467</v>
      </c>
      <c r="AB20" s="54">
        <v>7113776.0180576826</v>
      </c>
      <c r="AC20" s="54">
        <v>29388047</v>
      </c>
      <c r="AD20" s="54">
        <v>30754931</v>
      </c>
      <c r="AE20" s="54">
        <v>60142978</v>
      </c>
      <c r="AF20" s="42">
        <f>'MYPE by pop grp age and sex'!P20-'Povincial est by age and sex'!AE20</f>
        <v>0</v>
      </c>
    </row>
    <row r="21" spans="1:32" x14ac:dyDescent="0.3">
      <c r="A21" s="15" t="s">
        <v>123</v>
      </c>
      <c r="D21" s="44">
        <f>SUM(D3:D5)/($AE$3+$AE$4+$AE$5)*100</f>
        <v>12.795180382245702</v>
      </c>
      <c r="E21" s="44"/>
      <c r="F21" s="44"/>
      <c r="G21" s="44">
        <f t="shared" ref="G21:AB21" si="0">SUM(G3:G5)/($AE$3+$AE$4+$AE$5)*100</f>
        <v>4.8980866813681976</v>
      </c>
      <c r="H21" s="44"/>
      <c r="I21" s="44"/>
      <c r="J21" s="44">
        <f t="shared" si="0"/>
        <v>21.837475930723148</v>
      </c>
      <c r="K21" s="44"/>
      <c r="L21" s="44"/>
      <c r="M21" s="44">
        <f t="shared" si="0"/>
        <v>21.15034926733863</v>
      </c>
      <c r="N21" s="44"/>
      <c r="O21" s="44"/>
      <c r="P21" s="44">
        <f t="shared" si="0"/>
        <v>11.837753863069398</v>
      </c>
      <c r="Q21" s="44"/>
      <c r="R21" s="44"/>
      <c r="S21" s="44">
        <f t="shared" si="0"/>
        <v>8.153805090181006</v>
      </c>
      <c r="T21" s="44"/>
      <c r="U21" s="44"/>
      <c r="V21" s="44">
        <f t="shared" si="0"/>
        <v>2.2362235328146443</v>
      </c>
      <c r="W21" s="44"/>
      <c r="X21" s="44"/>
      <c r="Y21" s="44">
        <f t="shared" si="0"/>
        <v>6.9251176576343223</v>
      </c>
      <c r="Z21" s="44"/>
      <c r="AA21" s="44"/>
      <c r="AB21" s="44">
        <f t="shared" si="0"/>
        <v>10.166007594624954</v>
      </c>
    </row>
    <row r="22" spans="1:32" x14ac:dyDescent="0.3">
      <c r="A22" s="49" t="s">
        <v>100</v>
      </c>
      <c r="B22" s="41" t="str">
        <f>B1</f>
        <v>EC</v>
      </c>
      <c r="C22" s="41">
        <f t="shared" ref="C22:AE22" si="1">C1</f>
        <v>0</v>
      </c>
      <c r="D22" s="44">
        <f>SUM(D15:D19)/($AE$15+$AE$16+$AE$17+$AE$18+$AE$19)*100</f>
        <v>13.948204978091482</v>
      </c>
      <c r="E22" s="41" t="str">
        <f t="shared" si="1"/>
        <v>FS</v>
      </c>
      <c r="F22" s="41">
        <f t="shared" si="1"/>
        <v>0</v>
      </c>
      <c r="G22" s="41">
        <f>SUM(G15:G19)/($AE$15+$AE$16+$AE$17+$AE$18+$AE$19)*100</f>
        <v>5.2282827681226278</v>
      </c>
      <c r="H22" s="41" t="str">
        <f t="shared" si="1"/>
        <v>GP</v>
      </c>
      <c r="I22" s="41">
        <f t="shared" si="1"/>
        <v>0</v>
      </c>
      <c r="J22" s="41">
        <f>SUM(J15:J19)/($AE$15+$AE$16+$AE$17+$AE$18+$AE$19)*100</f>
        <v>24.453898484734367</v>
      </c>
      <c r="K22" s="41" t="str">
        <f t="shared" si="1"/>
        <v>KZN</v>
      </c>
      <c r="L22" s="41">
        <f t="shared" si="1"/>
        <v>0</v>
      </c>
      <c r="M22" s="41">
        <f>SUM(M15:M19)/($AE$15+$AE$16+$AE$17+$AE$18+$AE$19)*100</f>
        <v>17.144475229496141</v>
      </c>
      <c r="N22" s="41" t="str">
        <f t="shared" si="1"/>
        <v>LIM</v>
      </c>
      <c r="O22" s="41">
        <f t="shared" si="1"/>
        <v>0</v>
      </c>
      <c r="P22" s="41">
        <f>SUM(P15:P19)/($AE$15+$AE$16+$AE$17+$AE$18+$AE$19)*100</f>
        <v>9.6493370855022764</v>
      </c>
      <c r="Q22" s="41" t="str">
        <f t="shared" si="1"/>
        <v>MP</v>
      </c>
      <c r="R22" s="41">
        <f t="shared" si="1"/>
        <v>0</v>
      </c>
      <c r="S22" s="41">
        <f>SUM(S15:S19)/($AE$15+$AE$16+$AE$17+$AE$18+$AE$19)*100</f>
        <v>6.941337947021653</v>
      </c>
      <c r="T22" s="41" t="str">
        <f t="shared" si="1"/>
        <v>NC</v>
      </c>
      <c r="U22" s="41">
        <f t="shared" si="1"/>
        <v>0</v>
      </c>
      <c r="V22" s="41">
        <f>SUM(V15:V19)/($AE$15+$AE$16+$AE$17+$AE$18+$AE$19)*100</f>
        <v>2.3914195702576468</v>
      </c>
      <c r="W22" s="41" t="str">
        <f t="shared" si="1"/>
        <v>NW</v>
      </c>
      <c r="X22" s="41">
        <f t="shared" si="1"/>
        <v>0</v>
      </c>
      <c r="Y22" s="41">
        <f>SUM(Y15:Y19)/($AE$15+$AE$16+$AE$17+$AE$18+$AE$19)*100</f>
        <v>6.7503140818857537</v>
      </c>
      <c r="Z22" s="41" t="str">
        <f t="shared" si="1"/>
        <v>WC</v>
      </c>
      <c r="AA22" s="41">
        <f t="shared" si="1"/>
        <v>0</v>
      </c>
      <c r="AB22" s="41">
        <v>14.20857885570406</v>
      </c>
      <c r="AC22" s="41" t="str">
        <f t="shared" si="1"/>
        <v>RSA</v>
      </c>
      <c r="AD22" s="41">
        <f t="shared" si="1"/>
        <v>0</v>
      </c>
      <c r="AE22" s="41">
        <f t="shared" si="1"/>
        <v>0</v>
      </c>
    </row>
    <row r="23" spans="1:32" x14ac:dyDescent="0.3">
      <c r="B23" s="41" t="str">
        <f>B2</f>
        <v>Male</v>
      </c>
      <c r="C23" s="41" t="str">
        <f t="shared" ref="C23:AE23" si="2">C2</f>
        <v>Female</v>
      </c>
      <c r="D23" s="41" t="str">
        <f t="shared" si="2"/>
        <v>Total</v>
      </c>
      <c r="E23" s="41" t="str">
        <f t="shared" si="2"/>
        <v>Male</v>
      </c>
      <c r="F23" s="41" t="str">
        <f t="shared" si="2"/>
        <v>Female</v>
      </c>
      <c r="G23" s="41" t="str">
        <f t="shared" si="2"/>
        <v>Total</v>
      </c>
      <c r="H23" s="41" t="str">
        <f t="shared" si="2"/>
        <v>Male</v>
      </c>
      <c r="I23" s="41" t="str">
        <f t="shared" si="2"/>
        <v>Female</v>
      </c>
      <c r="J23" s="41" t="str">
        <f t="shared" si="2"/>
        <v>Total</v>
      </c>
      <c r="K23" s="41" t="str">
        <f t="shared" si="2"/>
        <v>Male</v>
      </c>
      <c r="L23" s="41" t="str">
        <f t="shared" si="2"/>
        <v>Female</v>
      </c>
      <c r="M23" s="41" t="str">
        <f t="shared" si="2"/>
        <v>Total</v>
      </c>
      <c r="N23" s="41" t="str">
        <f t="shared" si="2"/>
        <v>Male</v>
      </c>
      <c r="O23" s="41" t="str">
        <f t="shared" si="2"/>
        <v>Female</v>
      </c>
      <c r="P23" s="41" t="str">
        <f t="shared" si="2"/>
        <v>Total</v>
      </c>
      <c r="Q23" s="41" t="str">
        <f t="shared" si="2"/>
        <v>Male</v>
      </c>
      <c r="R23" s="41" t="str">
        <f t="shared" si="2"/>
        <v>Female</v>
      </c>
      <c r="S23" s="41" t="str">
        <f t="shared" si="2"/>
        <v>Total</v>
      </c>
      <c r="T23" s="41" t="str">
        <f t="shared" si="2"/>
        <v>Male</v>
      </c>
      <c r="U23" s="41" t="str">
        <f t="shared" si="2"/>
        <v>Female</v>
      </c>
      <c r="V23" s="41" t="str">
        <f t="shared" si="2"/>
        <v>Total</v>
      </c>
      <c r="W23" s="41" t="str">
        <f t="shared" si="2"/>
        <v>Male</v>
      </c>
      <c r="X23" s="41" t="str">
        <f t="shared" si="2"/>
        <v>Female</v>
      </c>
      <c r="Y23" s="41" t="str">
        <f t="shared" si="2"/>
        <v>Total</v>
      </c>
      <c r="Z23" s="41" t="str">
        <f t="shared" si="2"/>
        <v>Male</v>
      </c>
      <c r="AA23" s="41" t="str">
        <f t="shared" si="2"/>
        <v>Female</v>
      </c>
      <c r="AB23" s="41" t="str">
        <f t="shared" si="2"/>
        <v>Total</v>
      </c>
      <c r="AC23" s="41" t="str">
        <f t="shared" si="2"/>
        <v>Male</v>
      </c>
      <c r="AD23" s="41" t="str">
        <f t="shared" si="2"/>
        <v>Female</v>
      </c>
      <c r="AE23" s="41" t="str">
        <f t="shared" si="2"/>
        <v>Total</v>
      </c>
    </row>
    <row r="24" spans="1:32" x14ac:dyDescent="0.3">
      <c r="A24" s="49" t="str">
        <f>A3</f>
        <v>0-4</v>
      </c>
      <c r="B24" s="42">
        <f>ROUND(B3/1000,1)</f>
        <v>345.1</v>
      </c>
      <c r="C24" s="42">
        <f t="shared" ref="C24:AE33" si="3">ROUND(C3/1000,1)</f>
        <v>336.3</v>
      </c>
      <c r="D24" s="42">
        <f t="shared" si="3"/>
        <v>681.4</v>
      </c>
      <c r="E24" s="42">
        <f t="shared" si="3"/>
        <v>135.69999999999999</v>
      </c>
      <c r="F24" s="42">
        <f t="shared" si="3"/>
        <v>132.80000000000001</v>
      </c>
      <c r="G24" s="42">
        <f t="shared" si="3"/>
        <v>268.5</v>
      </c>
      <c r="H24" s="42">
        <f t="shared" si="3"/>
        <v>668.6</v>
      </c>
      <c r="I24" s="42">
        <f t="shared" si="3"/>
        <v>653.20000000000005</v>
      </c>
      <c r="J24" s="42">
        <f t="shared" si="3"/>
        <v>1321.8</v>
      </c>
      <c r="K24" s="42">
        <f t="shared" si="3"/>
        <v>616.20000000000005</v>
      </c>
      <c r="L24" s="42">
        <f t="shared" si="3"/>
        <v>598.20000000000005</v>
      </c>
      <c r="M24" s="42">
        <f t="shared" si="3"/>
        <v>1214.4000000000001</v>
      </c>
      <c r="N24" s="42">
        <f t="shared" si="3"/>
        <v>336.8</v>
      </c>
      <c r="O24" s="42">
        <f t="shared" si="3"/>
        <v>326.3</v>
      </c>
      <c r="P24" s="42">
        <f t="shared" si="3"/>
        <v>663.1</v>
      </c>
      <c r="Q24" s="42">
        <f t="shared" si="3"/>
        <v>234.8</v>
      </c>
      <c r="R24" s="42">
        <f t="shared" si="3"/>
        <v>229.8</v>
      </c>
      <c r="S24" s="42">
        <f t="shared" si="3"/>
        <v>464.6</v>
      </c>
      <c r="T24" s="42">
        <f t="shared" si="3"/>
        <v>65.3</v>
      </c>
      <c r="U24" s="42">
        <f t="shared" si="3"/>
        <v>63.2</v>
      </c>
      <c r="V24" s="42">
        <f t="shared" si="3"/>
        <v>128.4</v>
      </c>
      <c r="W24" s="42">
        <f t="shared" si="3"/>
        <v>195.1</v>
      </c>
      <c r="X24" s="42">
        <f t="shared" si="3"/>
        <v>192</v>
      </c>
      <c r="Y24" s="42">
        <f t="shared" si="3"/>
        <v>387.1</v>
      </c>
      <c r="Z24" s="42">
        <f t="shared" si="3"/>
        <v>294.60000000000002</v>
      </c>
      <c r="AA24" s="42">
        <f t="shared" si="3"/>
        <v>285</v>
      </c>
      <c r="AB24" s="42">
        <f t="shared" si="3"/>
        <v>579.6</v>
      </c>
      <c r="AC24" s="42">
        <f t="shared" si="3"/>
        <v>2892.2</v>
      </c>
      <c r="AD24" s="42">
        <f t="shared" si="3"/>
        <v>2816.7</v>
      </c>
      <c r="AE24" s="42">
        <f t="shared" si="3"/>
        <v>5709</v>
      </c>
    </row>
    <row r="25" spans="1:32" x14ac:dyDescent="0.3">
      <c r="A25" s="49" t="str">
        <f t="shared" ref="A25:A40" si="4">A4</f>
        <v>5-9</v>
      </c>
      <c r="B25" s="42">
        <f t="shared" ref="B25:Q41" si="5">ROUND(B4/1000,1)</f>
        <v>370.8</v>
      </c>
      <c r="C25" s="42">
        <f t="shared" si="5"/>
        <v>360.5</v>
      </c>
      <c r="D25" s="42">
        <f t="shared" si="5"/>
        <v>731.3</v>
      </c>
      <c r="E25" s="42">
        <f t="shared" si="5"/>
        <v>138.30000000000001</v>
      </c>
      <c r="F25" s="42">
        <f t="shared" si="5"/>
        <v>134.9</v>
      </c>
      <c r="G25" s="42">
        <f t="shared" si="5"/>
        <v>273.3</v>
      </c>
      <c r="H25" s="42">
        <f t="shared" si="5"/>
        <v>633.9</v>
      </c>
      <c r="I25" s="42">
        <f t="shared" si="5"/>
        <v>618.9</v>
      </c>
      <c r="J25" s="42">
        <f t="shared" si="5"/>
        <v>1252.8</v>
      </c>
      <c r="K25" s="42">
        <f t="shared" si="5"/>
        <v>607.70000000000005</v>
      </c>
      <c r="L25" s="42">
        <f t="shared" si="5"/>
        <v>590.6</v>
      </c>
      <c r="M25" s="42">
        <f t="shared" si="5"/>
        <v>1198.3</v>
      </c>
      <c r="N25" s="42">
        <f t="shared" si="5"/>
        <v>342.7</v>
      </c>
      <c r="O25" s="42">
        <f t="shared" si="5"/>
        <v>332.3</v>
      </c>
      <c r="P25" s="42">
        <f t="shared" si="5"/>
        <v>675</v>
      </c>
      <c r="Q25" s="42">
        <f t="shared" si="5"/>
        <v>225.6</v>
      </c>
      <c r="R25" s="42">
        <f t="shared" si="3"/>
        <v>222.8</v>
      </c>
      <c r="S25" s="42">
        <f t="shared" si="3"/>
        <v>448.4</v>
      </c>
      <c r="T25" s="42">
        <f t="shared" si="3"/>
        <v>64.8</v>
      </c>
      <c r="U25" s="42">
        <f t="shared" si="3"/>
        <v>62.6</v>
      </c>
      <c r="V25" s="42">
        <f t="shared" si="3"/>
        <v>127.4</v>
      </c>
      <c r="W25" s="42">
        <f t="shared" si="3"/>
        <v>195.3</v>
      </c>
      <c r="X25" s="42">
        <f t="shared" si="3"/>
        <v>191.8</v>
      </c>
      <c r="Y25" s="42">
        <f t="shared" si="3"/>
        <v>387.2</v>
      </c>
      <c r="Z25" s="42">
        <f t="shared" si="3"/>
        <v>289.10000000000002</v>
      </c>
      <c r="AA25" s="42">
        <f t="shared" si="3"/>
        <v>280.5</v>
      </c>
      <c r="AB25" s="42">
        <f t="shared" si="3"/>
        <v>569.5</v>
      </c>
      <c r="AC25" s="42">
        <f t="shared" si="3"/>
        <v>2868.3</v>
      </c>
      <c r="AD25" s="42">
        <f t="shared" si="3"/>
        <v>2795</v>
      </c>
      <c r="AE25" s="42">
        <f t="shared" si="3"/>
        <v>5663.3</v>
      </c>
    </row>
    <row r="26" spans="1:32" x14ac:dyDescent="0.3">
      <c r="A26" s="49" t="str">
        <f t="shared" si="4"/>
        <v>10-14</v>
      </c>
      <c r="B26" s="42">
        <f t="shared" si="5"/>
        <v>388.6</v>
      </c>
      <c r="C26" s="42">
        <f t="shared" si="3"/>
        <v>379.4</v>
      </c>
      <c r="D26" s="42">
        <f t="shared" si="3"/>
        <v>768</v>
      </c>
      <c r="E26" s="42">
        <f t="shared" si="3"/>
        <v>147.69999999999999</v>
      </c>
      <c r="F26" s="42">
        <f t="shared" si="3"/>
        <v>145.30000000000001</v>
      </c>
      <c r="G26" s="42">
        <f t="shared" si="3"/>
        <v>293</v>
      </c>
      <c r="H26" s="42">
        <f t="shared" si="3"/>
        <v>577.20000000000005</v>
      </c>
      <c r="I26" s="42">
        <f t="shared" si="3"/>
        <v>569.9</v>
      </c>
      <c r="J26" s="42">
        <f t="shared" si="3"/>
        <v>1147.2</v>
      </c>
      <c r="K26" s="42">
        <f t="shared" si="3"/>
        <v>602.5</v>
      </c>
      <c r="L26" s="42">
        <f t="shared" si="3"/>
        <v>589.5</v>
      </c>
      <c r="M26" s="42">
        <f t="shared" si="3"/>
        <v>1192</v>
      </c>
      <c r="N26" s="42">
        <f t="shared" si="3"/>
        <v>347</v>
      </c>
      <c r="O26" s="42">
        <f t="shared" si="3"/>
        <v>332.4</v>
      </c>
      <c r="P26" s="42">
        <f t="shared" si="3"/>
        <v>679.4</v>
      </c>
      <c r="Q26" s="42">
        <f t="shared" si="3"/>
        <v>239.1</v>
      </c>
      <c r="R26" s="42">
        <f t="shared" si="3"/>
        <v>237.6</v>
      </c>
      <c r="S26" s="42">
        <f t="shared" si="3"/>
        <v>476.7</v>
      </c>
      <c r="T26" s="42">
        <f t="shared" si="3"/>
        <v>62.7</v>
      </c>
      <c r="U26" s="42">
        <f t="shared" si="3"/>
        <v>62.6</v>
      </c>
      <c r="V26" s="42">
        <f t="shared" si="3"/>
        <v>125.3</v>
      </c>
      <c r="W26" s="42">
        <f t="shared" si="3"/>
        <v>204.6</v>
      </c>
      <c r="X26" s="42">
        <f t="shared" si="3"/>
        <v>201.5</v>
      </c>
      <c r="Y26" s="42">
        <f t="shared" si="3"/>
        <v>406.1</v>
      </c>
      <c r="Z26" s="42">
        <f t="shared" si="3"/>
        <v>295.5</v>
      </c>
      <c r="AA26" s="42">
        <f t="shared" si="3"/>
        <v>288</v>
      </c>
      <c r="AB26" s="42">
        <f t="shared" si="3"/>
        <v>583.5</v>
      </c>
      <c r="AC26" s="42">
        <f t="shared" si="3"/>
        <v>2864.8</v>
      </c>
      <c r="AD26" s="42">
        <f t="shared" si="3"/>
        <v>2806.2</v>
      </c>
      <c r="AE26" s="42">
        <f t="shared" si="3"/>
        <v>5671</v>
      </c>
    </row>
    <row r="27" spans="1:32" x14ac:dyDescent="0.3">
      <c r="A27" s="49" t="str">
        <f t="shared" si="4"/>
        <v>15-19</v>
      </c>
      <c r="B27" s="42">
        <f t="shared" si="5"/>
        <v>317.5</v>
      </c>
      <c r="C27" s="42">
        <f t="shared" si="3"/>
        <v>307</v>
      </c>
      <c r="D27" s="42">
        <f t="shared" si="3"/>
        <v>624.6</v>
      </c>
      <c r="E27" s="42">
        <f t="shared" si="3"/>
        <v>128.19999999999999</v>
      </c>
      <c r="F27" s="42">
        <f t="shared" si="3"/>
        <v>126.6</v>
      </c>
      <c r="G27" s="42">
        <f t="shared" si="3"/>
        <v>254.8</v>
      </c>
      <c r="H27" s="42">
        <f t="shared" si="3"/>
        <v>534.29999999999995</v>
      </c>
      <c r="I27" s="42">
        <f t="shared" si="3"/>
        <v>542.1</v>
      </c>
      <c r="J27" s="42">
        <f t="shared" si="3"/>
        <v>1076.4000000000001</v>
      </c>
      <c r="K27" s="42">
        <f t="shared" si="3"/>
        <v>522.1</v>
      </c>
      <c r="L27" s="42">
        <f t="shared" si="3"/>
        <v>512.70000000000005</v>
      </c>
      <c r="M27" s="42">
        <f t="shared" si="3"/>
        <v>1034.8</v>
      </c>
      <c r="N27" s="42">
        <f t="shared" si="3"/>
        <v>289.39999999999998</v>
      </c>
      <c r="O27" s="42">
        <f t="shared" si="3"/>
        <v>273</v>
      </c>
      <c r="P27" s="42">
        <f t="shared" si="3"/>
        <v>562.4</v>
      </c>
      <c r="Q27" s="42">
        <f t="shared" si="3"/>
        <v>200.3</v>
      </c>
      <c r="R27" s="42">
        <f t="shared" si="3"/>
        <v>199.5</v>
      </c>
      <c r="S27" s="42">
        <f t="shared" si="3"/>
        <v>399.8</v>
      </c>
      <c r="T27" s="42">
        <f t="shared" si="3"/>
        <v>53</v>
      </c>
      <c r="U27" s="42">
        <f t="shared" si="3"/>
        <v>54</v>
      </c>
      <c r="V27" s="42">
        <f t="shared" si="3"/>
        <v>107</v>
      </c>
      <c r="W27" s="42">
        <f t="shared" si="3"/>
        <v>168.7</v>
      </c>
      <c r="X27" s="42">
        <f t="shared" si="3"/>
        <v>166.6</v>
      </c>
      <c r="Y27" s="42">
        <f t="shared" si="3"/>
        <v>335.2</v>
      </c>
      <c r="Z27" s="42">
        <f t="shared" si="3"/>
        <v>257.2</v>
      </c>
      <c r="AA27" s="42">
        <f t="shared" si="3"/>
        <v>257.7</v>
      </c>
      <c r="AB27" s="42">
        <f t="shared" si="3"/>
        <v>514.9</v>
      </c>
      <c r="AC27" s="42">
        <f t="shared" si="3"/>
        <v>2470.8000000000002</v>
      </c>
      <c r="AD27" s="42">
        <f t="shared" si="3"/>
        <v>2439.1</v>
      </c>
      <c r="AE27" s="42">
        <f t="shared" si="3"/>
        <v>4909.8999999999996</v>
      </c>
    </row>
    <row r="28" spans="1:32" x14ac:dyDescent="0.3">
      <c r="A28" s="49" t="str">
        <f t="shared" si="4"/>
        <v>20-24</v>
      </c>
      <c r="B28" s="42">
        <f t="shared" si="5"/>
        <v>226</v>
      </c>
      <c r="C28" s="42">
        <f t="shared" si="3"/>
        <v>226.4</v>
      </c>
      <c r="D28" s="42">
        <f t="shared" si="3"/>
        <v>452.4</v>
      </c>
      <c r="E28" s="42">
        <f t="shared" si="3"/>
        <v>114.6</v>
      </c>
      <c r="F28" s="42">
        <f t="shared" si="3"/>
        <v>115.3</v>
      </c>
      <c r="G28" s="42">
        <f t="shared" si="3"/>
        <v>229.9</v>
      </c>
      <c r="H28" s="42">
        <f t="shared" si="3"/>
        <v>677.1</v>
      </c>
      <c r="I28" s="42">
        <f t="shared" si="3"/>
        <v>672.2</v>
      </c>
      <c r="J28" s="42">
        <f t="shared" si="3"/>
        <v>1349.3</v>
      </c>
      <c r="K28" s="42">
        <f t="shared" si="3"/>
        <v>482</v>
      </c>
      <c r="L28" s="42">
        <f t="shared" si="3"/>
        <v>478.7</v>
      </c>
      <c r="M28" s="42">
        <f t="shared" si="3"/>
        <v>960.6</v>
      </c>
      <c r="N28" s="42">
        <f t="shared" si="3"/>
        <v>214.2</v>
      </c>
      <c r="O28" s="42">
        <f t="shared" si="3"/>
        <v>204.5</v>
      </c>
      <c r="P28" s="42">
        <f t="shared" si="3"/>
        <v>418.7</v>
      </c>
      <c r="Q28" s="42">
        <f t="shared" si="3"/>
        <v>191.5</v>
      </c>
      <c r="R28" s="42">
        <f t="shared" si="3"/>
        <v>190.7</v>
      </c>
      <c r="S28" s="42">
        <f t="shared" si="3"/>
        <v>382.3</v>
      </c>
      <c r="T28" s="42">
        <f t="shared" si="3"/>
        <v>46.9</v>
      </c>
      <c r="U28" s="42">
        <f t="shared" si="3"/>
        <v>48.8</v>
      </c>
      <c r="V28" s="42">
        <f t="shared" si="3"/>
        <v>95.7</v>
      </c>
      <c r="W28" s="42">
        <f t="shared" si="3"/>
        <v>154.80000000000001</v>
      </c>
      <c r="X28" s="42">
        <f t="shared" si="3"/>
        <v>148.30000000000001</v>
      </c>
      <c r="Y28" s="42">
        <f t="shared" si="3"/>
        <v>303.10000000000002</v>
      </c>
      <c r="Z28" s="42">
        <f t="shared" si="3"/>
        <v>275</v>
      </c>
      <c r="AA28" s="42">
        <f t="shared" si="3"/>
        <v>272.39999999999998</v>
      </c>
      <c r="AB28" s="42">
        <f t="shared" si="3"/>
        <v>547.29999999999995</v>
      </c>
      <c r="AC28" s="42">
        <f t="shared" si="3"/>
        <v>2382.1</v>
      </c>
      <c r="AD28" s="42">
        <f t="shared" si="3"/>
        <v>2357.1999999999998</v>
      </c>
      <c r="AE28" s="42">
        <f t="shared" si="3"/>
        <v>4739.3</v>
      </c>
    </row>
    <row r="29" spans="1:32" x14ac:dyDescent="0.3">
      <c r="A29" s="49" t="str">
        <f t="shared" si="4"/>
        <v>25-29</v>
      </c>
      <c r="B29" s="42">
        <f t="shared" si="5"/>
        <v>236.9</v>
      </c>
      <c r="C29" s="42">
        <f t="shared" si="3"/>
        <v>232.1</v>
      </c>
      <c r="D29" s="42">
        <f t="shared" si="3"/>
        <v>468.9</v>
      </c>
      <c r="E29" s="42">
        <f t="shared" si="3"/>
        <v>119.6</v>
      </c>
      <c r="F29" s="42">
        <f t="shared" si="3"/>
        <v>118.6</v>
      </c>
      <c r="G29" s="42">
        <f t="shared" si="3"/>
        <v>238.2</v>
      </c>
      <c r="H29" s="42">
        <f t="shared" si="3"/>
        <v>827.2</v>
      </c>
      <c r="I29" s="42">
        <f t="shared" si="3"/>
        <v>841.6</v>
      </c>
      <c r="J29" s="42">
        <f t="shared" si="3"/>
        <v>1668.8</v>
      </c>
      <c r="K29" s="42">
        <f t="shared" si="3"/>
        <v>509.1</v>
      </c>
      <c r="L29" s="42">
        <f t="shared" si="3"/>
        <v>507</v>
      </c>
      <c r="M29" s="42">
        <f t="shared" si="3"/>
        <v>1016.1</v>
      </c>
      <c r="N29" s="42">
        <f t="shared" si="3"/>
        <v>225.1</v>
      </c>
      <c r="O29" s="42">
        <f t="shared" si="3"/>
        <v>213.4</v>
      </c>
      <c r="P29" s="42">
        <f t="shared" si="3"/>
        <v>438.5</v>
      </c>
      <c r="Q29" s="42">
        <f t="shared" si="3"/>
        <v>217.4</v>
      </c>
      <c r="R29" s="42">
        <f t="shared" si="3"/>
        <v>201.7</v>
      </c>
      <c r="S29" s="42">
        <f t="shared" si="3"/>
        <v>419.2</v>
      </c>
      <c r="T29" s="42">
        <f t="shared" si="3"/>
        <v>52.9</v>
      </c>
      <c r="U29" s="42">
        <f t="shared" si="3"/>
        <v>50.9</v>
      </c>
      <c r="V29" s="42">
        <f t="shared" si="3"/>
        <v>103.9</v>
      </c>
      <c r="W29" s="42">
        <f t="shared" si="3"/>
        <v>181.7</v>
      </c>
      <c r="X29" s="42">
        <f t="shared" si="3"/>
        <v>159.19999999999999</v>
      </c>
      <c r="Y29" s="42">
        <f t="shared" si="3"/>
        <v>340.8</v>
      </c>
      <c r="Z29" s="42">
        <f t="shared" si="3"/>
        <v>319.39999999999998</v>
      </c>
      <c r="AA29" s="42">
        <f t="shared" si="3"/>
        <v>310.3</v>
      </c>
      <c r="AB29" s="42">
        <f t="shared" si="3"/>
        <v>629.70000000000005</v>
      </c>
      <c r="AC29" s="42">
        <f t="shared" si="3"/>
        <v>2689.4</v>
      </c>
      <c r="AD29" s="42">
        <f t="shared" si="3"/>
        <v>2634.8</v>
      </c>
      <c r="AE29" s="42">
        <f t="shared" si="3"/>
        <v>5324.1</v>
      </c>
    </row>
    <row r="30" spans="1:32" x14ac:dyDescent="0.3">
      <c r="A30" s="49" t="str">
        <f t="shared" si="4"/>
        <v>30-34</v>
      </c>
      <c r="B30" s="42">
        <f t="shared" si="5"/>
        <v>257.39999999999998</v>
      </c>
      <c r="C30" s="42">
        <f t="shared" si="3"/>
        <v>259.8</v>
      </c>
      <c r="D30" s="42">
        <f t="shared" si="3"/>
        <v>517.20000000000005</v>
      </c>
      <c r="E30" s="42">
        <f t="shared" si="3"/>
        <v>130.4</v>
      </c>
      <c r="F30" s="42">
        <f t="shared" si="3"/>
        <v>128.9</v>
      </c>
      <c r="G30" s="42">
        <f t="shared" si="3"/>
        <v>259.3</v>
      </c>
      <c r="H30" s="42">
        <f t="shared" si="3"/>
        <v>874.9</v>
      </c>
      <c r="I30" s="42">
        <f t="shared" si="3"/>
        <v>854.9</v>
      </c>
      <c r="J30" s="42">
        <f t="shared" si="3"/>
        <v>1729.8</v>
      </c>
      <c r="K30" s="42">
        <f t="shared" si="3"/>
        <v>510.3</v>
      </c>
      <c r="L30" s="42">
        <f t="shared" si="3"/>
        <v>517.20000000000005</v>
      </c>
      <c r="M30" s="42">
        <f t="shared" si="3"/>
        <v>1027.4000000000001</v>
      </c>
      <c r="N30" s="42">
        <f t="shared" si="3"/>
        <v>233.3</v>
      </c>
      <c r="O30" s="42">
        <f t="shared" si="3"/>
        <v>239.4</v>
      </c>
      <c r="P30" s="42">
        <f t="shared" si="3"/>
        <v>472.7</v>
      </c>
      <c r="Q30" s="42">
        <f t="shared" si="3"/>
        <v>234.4</v>
      </c>
      <c r="R30" s="42">
        <f t="shared" si="3"/>
        <v>214.6</v>
      </c>
      <c r="S30" s="42">
        <f t="shared" si="3"/>
        <v>449</v>
      </c>
      <c r="T30" s="42">
        <f t="shared" si="3"/>
        <v>60.8</v>
      </c>
      <c r="U30" s="42">
        <f t="shared" si="3"/>
        <v>55.3</v>
      </c>
      <c r="V30" s="42">
        <f t="shared" si="3"/>
        <v>116</v>
      </c>
      <c r="W30" s="42">
        <f t="shared" si="3"/>
        <v>204.8</v>
      </c>
      <c r="X30" s="42">
        <f t="shared" si="3"/>
        <v>176.4</v>
      </c>
      <c r="Y30" s="42">
        <f t="shared" si="3"/>
        <v>381.2</v>
      </c>
      <c r="Z30" s="42">
        <f t="shared" si="3"/>
        <v>346.5</v>
      </c>
      <c r="AA30" s="42">
        <f t="shared" si="3"/>
        <v>331.4</v>
      </c>
      <c r="AB30" s="42">
        <f t="shared" si="3"/>
        <v>677.9</v>
      </c>
      <c r="AC30" s="42">
        <f t="shared" si="3"/>
        <v>2852.7</v>
      </c>
      <c r="AD30" s="42">
        <f t="shared" si="3"/>
        <v>2777.9</v>
      </c>
      <c r="AE30" s="42">
        <f t="shared" si="3"/>
        <v>5630.6</v>
      </c>
    </row>
    <row r="31" spans="1:32" x14ac:dyDescent="0.3">
      <c r="A31" s="49" t="str">
        <f t="shared" si="4"/>
        <v>35-39</v>
      </c>
      <c r="B31" s="42">
        <f t="shared" si="5"/>
        <v>225.5</v>
      </c>
      <c r="C31" s="42">
        <f t="shared" si="3"/>
        <v>239.3</v>
      </c>
      <c r="D31" s="42">
        <f t="shared" si="3"/>
        <v>464.8</v>
      </c>
      <c r="E31" s="42">
        <f t="shared" si="3"/>
        <v>115.7</v>
      </c>
      <c r="F31" s="42">
        <f t="shared" si="3"/>
        <v>117.8</v>
      </c>
      <c r="G31" s="42">
        <f t="shared" si="3"/>
        <v>233.5</v>
      </c>
      <c r="H31" s="42">
        <f t="shared" si="3"/>
        <v>751.5</v>
      </c>
      <c r="I31" s="42">
        <f t="shared" si="3"/>
        <v>732</v>
      </c>
      <c r="J31" s="42">
        <f t="shared" si="3"/>
        <v>1483.5</v>
      </c>
      <c r="K31" s="42">
        <f t="shared" si="3"/>
        <v>430.8</v>
      </c>
      <c r="L31" s="42">
        <f t="shared" si="3"/>
        <v>460.9</v>
      </c>
      <c r="M31" s="42">
        <f t="shared" si="3"/>
        <v>891.7</v>
      </c>
      <c r="N31" s="42">
        <f t="shared" si="3"/>
        <v>208.9</v>
      </c>
      <c r="O31" s="42">
        <f t="shared" si="3"/>
        <v>218.1</v>
      </c>
      <c r="P31" s="42">
        <f t="shared" si="3"/>
        <v>427</v>
      </c>
      <c r="Q31" s="42">
        <f t="shared" si="3"/>
        <v>209.3</v>
      </c>
      <c r="R31" s="42">
        <f t="shared" si="3"/>
        <v>193.4</v>
      </c>
      <c r="S31" s="42">
        <f t="shared" si="3"/>
        <v>402.7</v>
      </c>
      <c r="T31" s="42">
        <f t="shared" si="3"/>
        <v>56.5</v>
      </c>
      <c r="U31" s="42">
        <f t="shared" si="3"/>
        <v>49.6</v>
      </c>
      <c r="V31" s="42">
        <f t="shared" si="3"/>
        <v>106</v>
      </c>
      <c r="W31" s="42">
        <f t="shared" si="3"/>
        <v>186.4</v>
      </c>
      <c r="X31" s="42">
        <f t="shared" si="3"/>
        <v>161.1</v>
      </c>
      <c r="Y31" s="42">
        <f t="shared" si="3"/>
        <v>347.6</v>
      </c>
      <c r="Z31" s="42">
        <f t="shared" si="3"/>
        <v>319.5</v>
      </c>
      <c r="AA31" s="42">
        <f t="shared" si="3"/>
        <v>309</v>
      </c>
      <c r="AB31" s="42">
        <f t="shared" si="3"/>
        <v>628.5</v>
      </c>
      <c r="AC31" s="42">
        <f t="shared" si="3"/>
        <v>2504.1</v>
      </c>
      <c r="AD31" s="42">
        <f t="shared" si="3"/>
        <v>2481.1999999999998</v>
      </c>
      <c r="AE31" s="42">
        <f t="shared" si="3"/>
        <v>4985.3</v>
      </c>
    </row>
    <row r="32" spans="1:32" x14ac:dyDescent="0.3">
      <c r="A32" s="49" t="str">
        <f t="shared" si="4"/>
        <v>40-44</v>
      </c>
      <c r="B32" s="42">
        <f t="shared" si="5"/>
        <v>172.1</v>
      </c>
      <c r="C32" s="42">
        <f t="shared" si="3"/>
        <v>193</v>
      </c>
      <c r="D32" s="42">
        <f t="shared" si="3"/>
        <v>365.1</v>
      </c>
      <c r="E32" s="42">
        <f t="shared" si="3"/>
        <v>88.1</v>
      </c>
      <c r="F32" s="42">
        <f t="shared" si="3"/>
        <v>96.2</v>
      </c>
      <c r="G32" s="42">
        <f t="shared" si="3"/>
        <v>184.3</v>
      </c>
      <c r="H32" s="42">
        <f t="shared" si="3"/>
        <v>587.20000000000005</v>
      </c>
      <c r="I32" s="42">
        <f t="shared" si="3"/>
        <v>562.29999999999995</v>
      </c>
      <c r="J32" s="42">
        <f t="shared" si="3"/>
        <v>1149.5</v>
      </c>
      <c r="K32" s="42">
        <f t="shared" si="3"/>
        <v>309.3</v>
      </c>
      <c r="L32" s="42">
        <f t="shared" si="3"/>
        <v>356.9</v>
      </c>
      <c r="M32" s="42">
        <f t="shared" si="3"/>
        <v>666.2</v>
      </c>
      <c r="N32" s="42">
        <f t="shared" si="3"/>
        <v>159.19999999999999</v>
      </c>
      <c r="O32" s="42">
        <f t="shared" si="3"/>
        <v>185.6</v>
      </c>
      <c r="P32" s="42">
        <f t="shared" si="3"/>
        <v>344.8</v>
      </c>
      <c r="Q32" s="42">
        <f t="shared" si="3"/>
        <v>153.4</v>
      </c>
      <c r="R32" s="42">
        <f t="shared" si="3"/>
        <v>153.69999999999999</v>
      </c>
      <c r="S32" s="42">
        <f t="shared" si="3"/>
        <v>307.2</v>
      </c>
      <c r="T32" s="42">
        <f t="shared" si="3"/>
        <v>43.7</v>
      </c>
      <c r="U32" s="42">
        <f t="shared" si="3"/>
        <v>39.5</v>
      </c>
      <c r="V32" s="42">
        <f t="shared" si="3"/>
        <v>83.2</v>
      </c>
      <c r="W32" s="42">
        <f t="shared" si="3"/>
        <v>148.4</v>
      </c>
      <c r="X32" s="42">
        <f t="shared" si="3"/>
        <v>131.1</v>
      </c>
      <c r="Y32" s="42">
        <f t="shared" si="3"/>
        <v>279.5</v>
      </c>
      <c r="Z32" s="42">
        <f t="shared" si="3"/>
        <v>251.8</v>
      </c>
      <c r="AA32" s="42">
        <f t="shared" si="3"/>
        <v>250</v>
      </c>
      <c r="AB32" s="42">
        <f t="shared" si="3"/>
        <v>501.8</v>
      </c>
      <c r="AC32" s="42">
        <f t="shared" si="3"/>
        <v>1913.4</v>
      </c>
      <c r="AD32" s="42">
        <f t="shared" si="3"/>
        <v>1968.3</v>
      </c>
      <c r="AE32" s="42">
        <f t="shared" si="3"/>
        <v>3881.7</v>
      </c>
    </row>
    <row r="33" spans="1:31" x14ac:dyDescent="0.3">
      <c r="A33" s="49" t="str">
        <f t="shared" si="4"/>
        <v>45-49</v>
      </c>
      <c r="B33" s="42">
        <f t="shared" si="5"/>
        <v>142.4</v>
      </c>
      <c r="C33" s="42">
        <f t="shared" si="3"/>
        <v>176.5</v>
      </c>
      <c r="D33" s="42">
        <f t="shared" si="3"/>
        <v>319</v>
      </c>
      <c r="E33" s="42">
        <f t="shared" si="3"/>
        <v>74.900000000000006</v>
      </c>
      <c r="F33" s="42">
        <f t="shared" si="3"/>
        <v>84.7</v>
      </c>
      <c r="G33" s="42">
        <f t="shared" si="3"/>
        <v>159.6</v>
      </c>
      <c r="H33" s="42">
        <f t="shared" si="3"/>
        <v>497.1</v>
      </c>
      <c r="I33" s="42">
        <f t="shared" si="3"/>
        <v>439.9</v>
      </c>
      <c r="J33" s="42">
        <f t="shared" si="3"/>
        <v>937</v>
      </c>
      <c r="K33" s="42">
        <f t="shared" si="3"/>
        <v>253</v>
      </c>
      <c r="L33" s="42">
        <f t="shared" ref="C33:AE41" si="6">ROUND(L12/1000,1)</f>
        <v>304</v>
      </c>
      <c r="M33" s="42">
        <f t="shared" si="6"/>
        <v>557</v>
      </c>
      <c r="N33" s="42">
        <f t="shared" si="6"/>
        <v>123.8</v>
      </c>
      <c r="O33" s="42">
        <f t="shared" si="6"/>
        <v>165.5</v>
      </c>
      <c r="P33" s="42">
        <f t="shared" si="6"/>
        <v>289.3</v>
      </c>
      <c r="Q33" s="42">
        <f t="shared" si="6"/>
        <v>118.5</v>
      </c>
      <c r="R33" s="42">
        <f t="shared" si="6"/>
        <v>132.1</v>
      </c>
      <c r="S33" s="42">
        <f t="shared" si="6"/>
        <v>250.6</v>
      </c>
      <c r="T33" s="42">
        <f t="shared" si="6"/>
        <v>35.700000000000003</v>
      </c>
      <c r="U33" s="42">
        <f t="shared" si="6"/>
        <v>34.6</v>
      </c>
      <c r="V33" s="42">
        <f t="shared" si="6"/>
        <v>70.400000000000006</v>
      </c>
      <c r="W33" s="42">
        <f t="shared" si="6"/>
        <v>120.6</v>
      </c>
      <c r="X33" s="42">
        <f t="shared" si="6"/>
        <v>113.3</v>
      </c>
      <c r="Y33" s="42">
        <f t="shared" si="6"/>
        <v>233.9</v>
      </c>
      <c r="Z33" s="42">
        <f t="shared" si="6"/>
        <v>219.8</v>
      </c>
      <c r="AA33" s="42">
        <f t="shared" si="6"/>
        <v>217.6</v>
      </c>
      <c r="AB33" s="42">
        <f t="shared" si="6"/>
        <v>437.4</v>
      </c>
      <c r="AC33" s="42">
        <f t="shared" si="6"/>
        <v>1585.8</v>
      </c>
      <c r="AD33" s="42">
        <f t="shared" si="6"/>
        <v>1668.4</v>
      </c>
      <c r="AE33" s="42">
        <f t="shared" si="6"/>
        <v>3254.1</v>
      </c>
    </row>
    <row r="34" spans="1:31" x14ac:dyDescent="0.3">
      <c r="A34" s="49" t="str">
        <f t="shared" si="4"/>
        <v>50-54</v>
      </c>
      <c r="B34" s="42">
        <f t="shared" si="5"/>
        <v>110.8</v>
      </c>
      <c r="C34" s="42">
        <f t="shared" si="6"/>
        <v>159</v>
      </c>
      <c r="D34" s="42">
        <f t="shared" si="6"/>
        <v>269.89999999999998</v>
      </c>
      <c r="E34" s="42">
        <f t="shared" si="6"/>
        <v>60.7</v>
      </c>
      <c r="F34" s="42">
        <f t="shared" si="6"/>
        <v>73.900000000000006</v>
      </c>
      <c r="G34" s="42">
        <f t="shared" si="6"/>
        <v>134.5</v>
      </c>
      <c r="H34" s="42">
        <f t="shared" si="6"/>
        <v>376.4</v>
      </c>
      <c r="I34" s="42">
        <f t="shared" si="6"/>
        <v>360.2</v>
      </c>
      <c r="J34" s="42">
        <f t="shared" si="6"/>
        <v>736.6</v>
      </c>
      <c r="K34" s="42">
        <f t="shared" si="6"/>
        <v>183.1</v>
      </c>
      <c r="L34" s="42">
        <f t="shared" si="6"/>
        <v>249.1</v>
      </c>
      <c r="M34" s="42">
        <f t="shared" si="6"/>
        <v>432.2</v>
      </c>
      <c r="N34" s="42">
        <f t="shared" si="6"/>
        <v>93.3</v>
      </c>
      <c r="O34" s="42">
        <f t="shared" si="6"/>
        <v>134.4</v>
      </c>
      <c r="P34" s="42">
        <f t="shared" si="6"/>
        <v>227.7</v>
      </c>
      <c r="Q34" s="42">
        <f t="shared" si="6"/>
        <v>88.1</v>
      </c>
      <c r="R34" s="42">
        <f t="shared" si="6"/>
        <v>108.5</v>
      </c>
      <c r="S34" s="42">
        <f t="shared" si="6"/>
        <v>196.6</v>
      </c>
      <c r="T34" s="42">
        <f t="shared" si="6"/>
        <v>28.3</v>
      </c>
      <c r="U34" s="42">
        <f t="shared" si="6"/>
        <v>30.6</v>
      </c>
      <c r="V34" s="42">
        <f t="shared" si="6"/>
        <v>58.9</v>
      </c>
      <c r="W34" s="42">
        <f t="shared" si="6"/>
        <v>95.8</v>
      </c>
      <c r="X34" s="42">
        <f t="shared" si="6"/>
        <v>93.5</v>
      </c>
      <c r="Y34" s="42">
        <f t="shared" si="6"/>
        <v>189.3</v>
      </c>
      <c r="Z34" s="42">
        <f t="shared" si="6"/>
        <v>181.6</v>
      </c>
      <c r="AA34" s="42">
        <f t="shared" si="6"/>
        <v>198</v>
      </c>
      <c r="AB34" s="42">
        <f t="shared" si="6"/>
        <v>379.6</v>
      </c>
      <c r="AC34" s="42">
        <f t="shared" si="6"/>
        <v>1218.0999999999999</v>
      </c>
      <c r="AD34" s="42">
        <f t="shared" si="6"/>
        <v>1407.3</v>
      </c>
      <c r="AE34" s="42">
        <f t="shared" si="6"/>
        <v>2625.4</v>
      </c>
    </row>
    <row r="35" spans="1:31" x14ac:dyDescent="0.3">
      <c r="A35" s="49" t="str">
        <f t="shared" si="4"/>
        <v>55-59</v>
      </c>
      <c r="B35" s="42">
        <f t="shared" si="5"/>
        <v>93.1</v>
      </c>
      <c r="C35" s="42">
        <f t="shared" si="6"/>
        <v>153</v>
      </c>
      <c r="D35" s="42">
        <f t="shared" si="6"/>
        <v>246.2</v>
      </c>
      <c r="E35" s="42">
        <f t="shared" si="6"/>
        <v>50.4</v>
      </c>
      <c r="F35" s="42">
        <f t="shared" si="6"/>
        <v>65.400000000000006</v>
      </c>
      <c r="G35" s="42">
        <f t="shared" si="6"/>
        <v>115.7</v>
      </c>
      <c r="H35" s="42">
        <f t="shared" si="6"/>
        <v>300.5</v>
      </c>
      <c r="I35" s="42">
        <f t="shared" si="6"/>
        <v>310.8</v>
      </c>
      <c r="J35" s="42">
        <f t="shared" si="6"/>
        <v>611.29999999999995</v>
      </c>
      <c r="K35" s="42">
        <f t="shared" si="6"/>
        <v>149.30000000000001</v>
      </c>
      <c r="L35" s="42">
        <f t="shared" si="6"/>
        <v>229.6</v>
      </c>
      <c r="M35" s="42">
        <f t="shared" si="6"/>
        <v>378.9</v>
      </c>
      <c r="N35" s="42">
        <f t="shared" si="6"/>
        <v>73.2</v>
      </c>
      <c r="O35" s="42">
        <f t="shared" si="6"/>
        <v>123.6</v>
      </c>
      <c r="P35" s="42">
        <f t="shared" si="6"/>
        <v>196.7</v>
      </c>
      <c r="Q35" s="42">
        <f t="shared" si="6"/>
        <v>71.099999999999994</v>
      </c>
      <c r="R35" s="42">
        <f t="shared" si="6"/>
        <v>93.4</v>
      </c>
      <c r="S35" s="42">
        <f t="shared" si="6"/>
        <v>164.5</v>
      </c>
      <c r="T35" s="42">
        <f t="shared" si="6"/>
        <v>22.3</v>
      </c>
      <c r="U35" s="42">
        <f t="shared" si="6"/>
        <v>26.9</v>
      </c>
      <c r="V35" s="42">
        <f t="shared" si="6"/>
        <v>49.2</v>
      </c>
      <c r="W35" s="42">
        <f t="shared" si="6"/>
        <v>80.099999999999994</v>
      </c>
      <c r="X35" s="42">
        <f t="shared" si="6"/>
        <v>80.099999999999994</v>
      </c>
      <c r="Y35" s="42">
        <f t="shared" si="6"/>
        <v>160.19999999999999</v>
      </c>
      <c r="Z35" s="42">
        <f t="shared" si="6"/>
        <v>147.1</v>
      </c>
      <c r="AA35" s="42">
        <f t="shared" si="6"/>
        <v>174.1</v>
      </c>
      <c r="AB35" s="42">
        <f t="shared" si="6"/>
        <v>321.10000000000002</v>
      </c>
      <c r="AC35" s="42">
        <f t="shared" si="6"/>
        <v>987</v>
      </c>
      <c r="AD35" s="42">
        <f t="shared" si="6"/>
        <v>1256.8</v>
      </c>
      <c r="AE35" s="42">
        <f t="shared" si="6"/>
        <v>2243.8000000000002</v>
      </c>
    </row>
    <row r="36" spans="1:31" x14ac:dyDescent="0.3">
      <c r="A36" s="49" t="str">
        <f t="shared" si="4"/>
        <v>60-64</v>
      </c>
      <c r="B36" s="42">
        <f t="shared" si="5"/>
        <v>78.7</v>
      </c>
      <c r="C36" s="42">
        <f t="shared" si="6"/>
        <v>142</v>
      </c>
      <c r="D36" s="42">
        <f t="shared" si="6"/>
        <v>220.7</v>
      </c>
      <c r="E36" s="42">
        <f t="shared" si="6"/>
        <v>40.200000000000003</v>
      </c>
      <c r="F36" s="42">
        <f t="shared" si="6"/>
        <v>54.2</v>
      </c>
      <c r="G36" s="42">
        <f t="shared" si="6"/>
        <v>94.4</v>
      </c>
      <c r="H36" s="42">
        <f t="shared" si="6"/>
        <v>232.3</v>
      </c>
      <c r="I36" s="42">
        <f t="shared" si="6"/>
        <v>256.8</v>
      </c>
      <c r="J36" s="42">
        <f t="shared" si="6"/>
        <v>489.2</v>
      </c>
      <c r="K36" s="42">
        <f t="shared" si="6"/>
        <v>115.3</v>
      </c>
      <c r="L36" s="42">
        <f t="shared" si="6"/>
        <v>191.5</v>
      </c>
      <c r="M36" s="42">
        <f t="shared" si="6"/>
        <v>306.8</v>
      </c>
      <c r="N36" s="42">
        <f t="shared" si="6"/>
        <v>55</v>
      </c>
      <c r="O36" s="42">
        <f t="shared" si="6"/>
        <v>101.8</v>
      </c>
      <c r="P36" s="42">
        <f t="shared" si="6"/>
        <v>156.80000000000001</v>
      </c>
      <c r="Q36" s="42">
        <f t="shared" si="6"/>
        <v>52.8</v>
      </c>
      <c r="R36" s="42">
        <f t="shared" si="6"/>
        <v>71.3</v>
      </c>
      <c r="S36" s="42">
        <f t="shared" si="6"/>
        <v>124.1</v>
      </c>
      <c r="T36" s="42">
        <f t="shared" si="6"/>
        <v>17.8</v>
      </c>
      <c r="U36" s="42">
        <f t="shared" si="6"/>
        <v>23.1</v>
      </c>
      <c r="V36" s="42">
        <f t="shared" si="6"/>
        <v>40.799999999999997</v>
      </c>
      <c r="W36" s="42">
        <f t="shared" si="6"/>
        <v>62.9</v>
      </c>
      <c r="X36" s="42">
        <f t="shared" si="6"/>
        <v>65.3</v>
      </c>
      <c r="Y36" s="42">
        <f t="shared" si="6"/>
        <v>128.19999999999999</v>
      </c>
      <c r="Z36" s="42">
        <f t="shared" si="6"/>
        <v>111.1</v>
      </c>
      <c r="AA36" s="42">
        <f t="shared" si="6"/>
        <v>143.80000000000001</v>
      </c>
      <c r="AB36" s="42">
        <f t="shared" si="6"/>
        <v>254.9</v>
      </c>
      <c r="AC36" s="42">
        <f t="shared" si="6"/>
        <v>766</v>
      </c>
      <c r="AD36" s="42">
        <f t="shared" si="6"/>
        <v>1049.8</v>
      </c>
      <c r="AE36" s="42">
        <f t="shared" si="6"/>
        <v>1815.8</v>
      </c>
    </row>
    <row r="37" spans="1:31" x14ac:dyDescent="0.3">
      <c r="A37" s="49" t="str">
        <f t="shared" si="4"/>
        <v>65-69</v>
      </c>
      <c r="B37" s="42">
        <f t="shared" si="5"/>
        <v>63.2</v>
      </c>
      <c r="C37" s="42">
        <f t="shared" si="6"/>
        <v>117</v>
      </c>
      <c r="D37" s="42">
        <f t="shared" si="6"/>
        <v>180.2</v>
      </c>
      <c r="E37" s="42">
        <f t="shared" si="6"/>
        <v>31</v>
      </c>
      <c r="F37" s="42">
        <f t="shared" si="6"/>
        <v>45.8</v>
      </c>
      <c r="G37" s="42">
        <f t="shared" si="6"/>
        <v>76.8</v>
      </c>
      <c r="H37" s="42">
        <f t="shared" si="6"/>
        <v>169.2</v>
      </c>
      <c r="I37" s="42">
        <f t="shared" si="6"/>
        <v>200.4</v>
      </c>
      <c r="J37" s="42">
        <f t="shared" si="6"/>
        <v>369.6</v>
      </c>
      <c r="K37" s="42">
        <f t="shared" si="6"/>
        <v>89.2</v>
      </c>
      <c r="L37" s="42">
        <f t="shared" si="6"/>
        <v>155.4</v>
      </c>
      <c r="M37" s="42">
        <f t="shared" si="6"/>
        <v>244.7</v>
      </c>
      <c r="N37" s="42">
        <f t="shared" si="6"/>
        <v>42.6</v>
      </c>
      <c r="O37" s="42">
        <f t="shared" si="6"/>
        <v>88.6</v>
      </c>
      <c r="P37" s="42">
        <f t="shared" si="6"/>
        <v>131.19999999999999</v>
      </c>
      <c r="Q37" s="42">
        <f t="shared" si="6"/>
        <v>40.1</v>
      </c>
      <c r="R37" s="42">
        <f t="shared" si="6"/>
        <v>58.8</v>
      </c>
      <c r="S37" s="42">
        <f t="shared" si="6"/>
        <v>98.9</v>
      </c>
      <c r="T37" s="42">
        <f t="shared" si="6"/>
        <v>13.8</v>
      </c>
      <c r="U37" s="42">
        <f t="shared" si="6"/>
        <v>19.8</v>
      </c>
      <c r="V37" s="42">
        <f t="shared" si="6"/>
        <v>33.6</v>
      </c>
      <c r="W37" s="42">
        <f t="shared" si="6"/>
        <v>43</v>
      </c>
      <c r="X37" s="42">
        <f t="shared" si="6"/>
        <v>52.7</v>
      </c>
      <c r="Y37" s="42">
        <f t="shared" si="6"/>
        <v>95.7</v>
      </c>
      <c r="Z37" s="42">
        <f t="shared" si="6"/>
        <v>82.3</v>
      </c>
      <c r="AA37" s="42">
        <f t="shared" si="6"/>
        <v>109.7</v>
      </c>
      <c r="AB37" s="42">
        <f t="shared" si="6"/>
        <v>192</v>
      </c>
      <c r="AC37" s="42">
        <f t="shared" si="6"/>
        <v>574.4</v>
      </c>
      <c r="AD37" s="42">
        <f t="shared" si="6"/>
        <v>848.2</v>
      </c>
      <c r="AE37" s="42">
        <f t="shared" si="6"/>
        <v>1422.6</v>
      </c>
    </row>
    <row r="38" spans="1:31" x14ac:dyDescent="0.3">
      <c r="A38" s="49" t="str">
        <f t="shared" si="4"/>
        <v>70-74</v>
      </c>
      <c r="B38" s="42">
        <f t="shared" si="5"/>
        <v>46.2</v>
      </c>
      <c r="C38" s="42">
        <f t="shared" si="6"/>
        <v>89.5</v>
      </c>
      <c r="D38" s="42">
        <f t="shared" si="6"/>
        <v>135.69999999999999</v>
      </c>
      <c r="E38" s="42">
        <f t="shared" si="6"/>
        <v>20.5</v>
      </c>
      <c r="F38" s="42">
        <f t="shared" si="6"/>
        <v>34.1</v>
      </c>
      <c r="G38" s="42">
        <f t="shared" si="6"/>
        <v>54.6</v>
      </c>
      <c r="H38" s="42">
        <f t="shared" si="6"/>
        <v>112</v>
      </c>
      <c r="I38" s="42">
        <f t="shared" si="6"/>
        <v>141.80000000000001</v>
      </c>
      <c r="J38" s="42">
        <f t="shared" si="6"/>
        <v>253.8</v>
      </c>
      <c r="K38" s="42">
        <f t="shared" si="6"/>
        <v>63.7</v>
      </c>
      <c r="L38" s="42">
        <f t="shared" si="6"/>
        <v>122.9</v>
      </c>
      <c r="M38" s="42">
        <f t="shared" si="6"/>
        <v>186.6</v>
      </c>
      <c r="N38" s="42">
        <f t="shared" si="6"/>
        <v>29.8</v>
      </c>
      <c r="O38" s="42">
        <f t="shared" si="6"/>
        <v>66.900000000000006</v>
      </c>
      <c r="P38" s="42">
        <f t="shared" si="6"/>
        <v>96.7</v>
      </c>
      <c r="Q38" s="42">
        <f t="shared" si="6"/>
        <v>26.3</v>
      </c>
      <c r="R38" s="42">
        <f t="shared" si="6"/>
        <v>41.7</v>
      </c>
      <c r="S38" s="42">
        <f t="shared" si="6"/>
        <v>68</v>
      </c>
      <c r="T38" s="42">
        <f t="shared" si="6"/>
        <v>9.3000000000000007</v>
      </c>
      <c r="U38" s="42">
        <f t="shared" si="6"/>
        <v>15.1</v>
      </c>
      <c r="V38" s="42">
        <f t="shared" si="6"/>
        <v>24.4</v>
      </c>
      <c r="W38" s="42">
        <f t="shared" si="6"/>
        <v>27</v>
      </c>
      <c r="X38" s="42">
        <f t="shared" si="6"/>
        <v>38</v>
      </c>
      <c r="Y38" s="42">
        <f t="shared" si="6"/>
        <v>65.099999999999994</v>
      </c>
      <c r="Z38" s="42">
        <f t="shared" si="6"/>
        <v>57.6</v>
      </c>
      <c r="AA38" s="42">
        <f t="shared" si="6"/>
        <v>81.8</v>
      </c>
      <c r="AB38" s="42">
        <f t="shared" si="6"/>
        <v>139.5</v>
      </c>
      <c r="AC38" s="42">
        <f t="shared" si="6"/>
        <v>392.6</v>
      </c>
      <c r="AD38" s="42">
        <f t="shared" si="6"/>
        <v>631.70000000000005</v>
      </c>
      <c r="AE38" s="42">
        <f t="shared" si="6"/>
        <v>1024.3</v>
      </c>
    </row>
    <row r="39" spans="1:31" x14ac:dyDescent="0.3">
      <c r="A39" s="49" t="str">
        <f t="shared" si="4"/>
        <v>70-79</v>
      </c>
      <c r="B39" s="42">
        <f t="shared" si="5"/>
        <v>32.5</v>
      </c>
      <c r="C39" s="42">
        <f t="shared" si="6"/>
        <v>65.3</v>
      </c>
      <c r="D39" s="42">
        <f t="shared" si="6"/>
        <v>97.8</v>
      </c>
      <c r="E39" s="42">
        <f t="shared" si="6"/>
        <v>12.4</v>
      </c>
      <c r="F39" s="42">
        <f t="shared" si="6"/>
        <v>21.9</v>
      </c>
      <c r="G39" s="42">
        <f t="shared" si="6"/>
        <v>34.299999999999997</v>
      </c>
      <c r="H39" s="42">
        <f t="shared" si="6"/>
        <v>61.5</v>
      </c>
      <c r="I39" s="42">
        <f t="shared" si="6"/>
        <v>86.2</v>
      </c>
      <c r="J39" s="42">
        <f t="shared" si="6"/>
        <v>147.69999999999999</v>
      </c>
      <c r="K39" s="42">
        <f t="shared" si="6"/>
        <v>37.1</v>
      </c>
      <c r="L39" s="42">
        <f t="shared" si="6"/>
        <v>76.900000000000006</v>
      </c>
      <c r="M39" s="42">
        <f t="shared" si="6"/>
        <v>114</v>
      </c>
      <c r="N39" s="42">
        <f t="shared" si="6"/>
        <v>17.5</v>
      </c>
      <c r="O39" s="42">
        <f t="shared" si="6"/>
        <v>44.7</v>
      </c>
      <c r="P39" s="42">
        <f t="shared" si="6"/>
        <v>62.2</v>
      </c>
      <c r="Q39" s="42">
        <f t="shared" si="6"/>
        <v>15.2</v>
      </c>
      <c r="R39" s="42">
        <f t="shared" si="6"/>
        <v>26.9</v>
      </c>
      <c r="S39" s="42">
        <f t="shared" si="6"/>
        <v>42.1</v>
      </c>
      <c r="T39" s="42">
        <f t="shared" si="6"/>
        <v>5.9</v>
      </c>
      <c r="U39" s="42">
        <f t="shared" si="6"/>
        <v>10.9</v>
      </c>
      <c r="V39" s="42">
        <f t="shared" si="6"/>
        <v>16.8</v>
      </c>
      <c r="W39" s="42">
        <f t="shared" si="6"/>
        <v>16.100000000000001</v>
      </c>
      <c r="X39" s="42">
        <f t="shared" si="6"/>
        <v>27.7</v>
      </c>
      <c r="Y39" s="42">
        <f t="shared" si="6"/>
        <v>43.8</v>
      </c>
      <c r="Z39" s="42">
        <f t="shared" si="6"/>
        <v>35.6</v>
      </c>
      <c r="AA39" s="42">
        <f t="shared" si="6"/>
        <v>52.9</v>
      </c>
      <c r="AB39" s="42">
        <f t="shared" si="6"/>
        <v>88.5</v>
      </c>
      <c r="AC39" s="42">
        <f t="shared" si="6"/>
        <v>233.8</v>
      </c>
      <c r="AD39" s="42">
        <f t="shared" si="6"/>
        <v>413.5</v>
      </c>
      <c r="AE39" s="42">
        <f t="shared" si="6"/>
        <v>647.29999999999995</v>
      </c>
    </row>
    <row r="40" spans="1:31" x14ac:dyDescent="0.3">
      <c r="A40" s="49" t="str">
        <f t="shared" si="4"/>
        <v>80+</v>
      </c>
      <c r="B40" s="42">
        <f t="shared" si="5"/>
        <v>44.9</v>
      </c>
      <c r="C40" s="42">
        <f t="shared" si="6"/>
        <v>88.6</v>
      </c>
      <c r="D40" s="42">
        <f t="shared" si="6"/>
        <v>133.6</v>
      </c>
      <c r="E40" s="42">
        <f t="shared" si="6"/>
        <v>8.9</v>
      </c>
      <c r="F40" s="42">
        <f t="shared" si="6"/>
        <v>18.8</v>
      </c>
      <c r="G40" s="42">
        <f t="shared" si="6"/>
        <v>27.7</v>
      </c>
      <c r="H40" s="42">
        <f t="shared" si="6"/>
        <v>31.7</v>
      </c>
      <c r="I40" s="42">
        <f t="shared" si="6"/>
        <v>54.3</v>
      </c>
      <c r="J40" s="42">
        <f t="shared" si="6"/>
        <v>86</v>
      </c>
      <c r="K40" s="42">
        <f t="shared" si="6"/>
        <v>29.8</v>
      </c>
      <c r="L40" s="42">
        <f t="shared" si="6"/>
        <v>62</v>
      </c>
      <c r="M40" s="42">
        <f t="shared" si="6"/>
        <v>91.8</v>
      </c>
      <c r="N40" s="42">
        <f t="shared" si="6"/>
        <v>19.7</v>
      </c>
      <c r="O40" s="42">
        <f t="shared" si="6"/>
        <v>64.599999999999994</v>
      </c>
      <c r="P40" s="42">
        <f t="shared" si="6"/>
        <v>84.3</v>
      </c>
      <c r="Q40" s="42">
        <f t="shared" si="6"/>
        <v>14.9</v>
      </c>
      <c r="R40" s="42">
        <f t="shared" si="6"/>
        <v>34.200000000000003</v>
      </c>
      <c r="S40" s="42">
        <f t="shared" si="6"/>
        <v>49.1</v>
      </c>
      <c r="T40" s="42">
        <f t="shared" si="6"/>
        <v>4.7</v>
      </c>
      <c r="U40" s="42">
        <f t="shared" si="6"/>
        <v>11.3</v>
      </c>
      <c r="V40" s="42">
        <f t="shared" si="6"/>
        <v>16</v>
      </c>
      <c r="W40" s="42">
        <f t="shared" si="6"/>
        <v>10.3</v>
      </c>
      <c r="X40" s="42">
        <f t="shared" si="6"/>
        <v>28.6</v>
      </c>
      <c r="Y40" s="42">
        <f t="shared" si="6"/>
        <v>38.9</v>
      </c>
      <c r="Z40" s="42">
        <f t="shared" si="6"/>
        <v>27.7</v>
      </c>
      <c r="AA40" s="42">
        <f t="shared" si="6"/>
        <v>40.299999999999997</v>
      </c>
      <c r="AB40" s="42">
        <f t="shared" si="6"/>
        <v>68</v>
      </c>
      <c r="AC40" s="42">
        <f t="shared" si="6"/>
        <v>192.5</v>
      </c>
      <c r="AD40" s="42">
        <f t="shared" si="6"/>
        <v>402.8</v>
      </c>
      <c r="AE40" s="42">
        <f t="shared" si="6"/>
        <v>595.29999999999995</v>
      </c>
    </row>
    <row r="41" spans="1:31" x14ac:dyDescent="0.3">
      <c r="B41" s="42">
        <f t="shared" si="5"/>
        <v>3151.8</v>
      </c>
      <c r="C41" s="42">
        <f t="shared" si="6"/>
        <v>3524.8</v>
      </c>
      <c r="D41" s="42">
        <f t="shared" si="6"/>
        <v>6676.6</v>
      </c>
      <c r="E41" s="42">
        <f t="shared" si="6"/>
        <v>1417</v>
      </c>
      <c r="F41" s="42">
        <f t="shared" si="6"/>
        <v>1515.4</v>
      </c>
      <c r="G41" s="42">
        <f t="shared" si="6"/>
        <v>2932.4</v>
      </c>
      <c r="H41" s="42">
        <f t="shared" si="6"/>
        <v>7912.8</v>
      </c>
      <c r="I41" s="42">
        <f t="shared" si="6"/>
        <v>7897.6</v>
      </c>
      <c r="J41" s="42">
        <f t="shared" si="6"/>
        <v>15810.4</v>
      </c>
      <c r="K41" s="42">
        <f t="shared" si="6"/>
        <v>5510.4</v>
      </c>
      <c r="L41" s="42">
        <f t="shared" si="6"/>
        <v>6003.1</v>
      </c>
      <c r="M41" s="42">
        <f t="shared" si="6"/>
        <v>11513.6</v>
      </c>
      <c r="N41" s="42">
        <f t="shared" si="6"/>
        <v>2811.7</v>
      </c>
      <c r="O41" s="42">
        <f t="shared" si="6"/>
        <v>3115.1</v>
      </c>
      <c r="P41" s="42">
        <f t="shared" si="6"/>
        <v>5926.7</v>
      </c>
      <c r="Q41" s="42">
        <f t="shared" si="6"/>
        <v>2332.9</v>
      </c>
      <c r="R41" s="42">
        <f t="shared" si="6"/>
        <v>2410.6999999999998</v>
      </c>
      <c r="S41" s="42">
        <f t="shared" si="6"/>
        <v>4743.6000000000004</v>
      </c>
      <c r="T41" s="42">
        <f t="shared" si="6"/>
        <v>644.5</v>
      </c>
      <c r="U41" s="42">
        <f t="shared" si="6"/>
        <v>658.6</v>
      </c>
      <c r="V41" s="42">
        <f t="shared" si="6"/>
        <v>1303</v>
      </c>
      <c r="W41" s="42">
        <f t="shared" si="6"/>
        <v>2095.6999999999998</v>
      </c>
      <c r="X41" s="42">
        <f t="shared" si="6"/>
        <v>2027.2</v>
      </c>
      <c r="Y41" s="42">
        <f t="shared" si="6"/>
        <v>4122.8999999999996</v>
      </c>
      <c r="Z41" s="42">
        <f t="shared" si="6"/>
        <v>3511.3</v>
      </c>
      <c r="AA41" s="42">
        <f t="shared" si="6"/>
        <v>3602.5</v>
      </c>
      <c r="AB41" s="42">
        <f t="shared" si="6"/>
        <v>7113.8</v>
      </c>
      <c r="AC41" s="42">
        <f t="shared" si="6"/>
        <v>29388</v>
      </c>
      <c r="AD41" s="42">
        <f t="shared" si="6"/>
        <v>30754.9</v>
      </c>
      <c r="AE41" s="42">
        <f t="shared" si="6"/>
        <v>60143</v>
      </c>
    </row>
    <row r="42" spans="1:31" x14ac:dyDescent="0.3"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workbookViewId="0">
      <selection activeCell="N13" sqref="N13"/>
    </sheetView>
  </sheetViews>
  <sheetFormatPr defaultRowHeight="14.4" x14ac:dyDescent="0.3"/>
  <sheetData>
    <row r="1" spans="2:12" x14ac:dyDescent="0.3">
      <c r="C1" s="113" t="s">
        <v>64</v>
      </c>
      <c r="D1" s="113"/>
      <c r="E1" s="113"/>
      <c r="F1" s="113"/>
      <c r="G1" s="113"/>
      <c r="H1" s="113"/>
      <c r="I1" s="113"/>
      <c r="J1" s="113"/>
      <c r="K1" s="113"/>
    </row>
    <row r="2" spans="2:12" x14ac:dyDescent="0.3">
      <c r="C2" t="s">
        <v>41</v>
      </c>
      <c r="D2" t="s">
        <v>42</v>
      </c>
      <c r="E2" t="s">
        <v>58</v>
      </c>
      <c r="F2" t="s">
        <v>43</v>
      </c>
      <c r="G2" t="s">
        <v>67</v>
      </c>
      <c r="H2" t="s">
        <v>45</v>
      </c>
      <c r="I2" t="s">
        <v>46</v>
      </c>
      <c r="J2" t="s">
        <v>47</v>
      </c>
      <c r="K2" t="s">
        <v>48</v>
      </c>
    </row>
    <row r="3" spans="2:12" x14ac:dyDescent="0.3">
      <c r="B3" t="s">
        <v>61</v>
      </c>
      <c r="C3" s="6">
        <v>3.1445549608325454</v>
      </c>
      <c r="D3" s="6">
        <v>2.6928116224633887</v>
      </c>
      <c r="E3" s="6">
        <v>2.1994917690838451</v>
      </c>
      <c r="F3" s="6">
        <v>2.973680092899551</v>
      </c>
      <c r="G3" s="6">
        <v>3.2320878978073884</v>
      </c>
      <c r="H3" s="6">
        <v>2.8447222578605991</v>
      </c>
      <c r="I3" s="6">
        <v>2.9954891256790384</v>
      </c>
      <c r="J3" s="6">
        <v>3.0012063205091666</v>
      </c>
      <c r="K3" s="6">
        <v>2.3073150074077695</v>
      </c>
    </row>
    <row r="4" spans="2:12" x14ac:dyDescent="0.3">
      <c r="B4" t="s">
        <v>62</v>
      </c>
      <c r="C4" s="6">
        <v>3.2420066810866945</v>
      </c>
      <c r="D4" s="6">
        <v>2.8568774170552995</v>
      </c>
      <c r="E4" s="6">
        <v>2.2542954657291974</v>
      </c>
      <c r="F4" s="6">
        <v>2.9905759817719915</v>
      </c>
      <c r="G4" s="6">
        <v>3.4419384114417353</v>
      </c>
      <c r="H4" s="6">
        <v>2.969489615053261</v>
      </c>
      <c r="I4" s="6">
        <v>3.0841185371505859</v>
      </c>
      <c r="J4" s="6">
        <v>3.201224309663893</v>
      </c>
      <c r="K4" s="6">
        <v>2.4486448740025155</v>
      </c>
    </row>
    <row r="5" spans="2:12" x14ac:dyDescent="0.3">
      <c r="B5" t="s">
        <v>63</v>
      </c>
      <c r="C5" s="6">
        <v>2.9488690124389967</v>
      </c>
      <c r="D5" s="6">
        <v>2.4815943898969879</v>
      </c>
      <c r="E5" s="6">
        <v>2.1055081787702354</v>
      </c>
      <c r="F5" s="6">
        <v>2.7078240812703687</v>
      </c>
      <c r="G5" s="6">
        <v>3.1643490223219679</v>
      </c>
      <c r="H5" s="6">
        <v>2.494272830760337</v>
      </c>
      <c r="I5" s="6">
        <v>2.8321557868020966</v>
      </c>
      <c r="J5" s="6">
        <v>2.7053854915770086</v>
      </c>
      <c r="K5" s="6">
        <v>2.161966779931574</v>
      </c>
    </row>
    <row r="6" spans="2:12" x14ac:dyDescent="0.3">
      <c r="B6" t="s">
        <v>72</v>
      </c>
      <c r="C6" s="6">
        <v>2.7978993555778353</v>
      </c>
      <c r="D6" s="6">
        <v>2.3801033171083494</v>
      </c>
      <c r="E6" s="6">
        <v>1.9236153593453118</v>
      </c>
      <c r="F6" s="6">
        <v>2.609232410185415</v>
      </c>
      <c r="G6" s="6">
        <v>3.0775512689199318</v>
      </c>
      <c r="H6" s="6">
        <v>2.4656763065714653</v>
      </c>
      <c r="I6" s="6">
        <v>2.6971076896537545</v>
      </c>
      <c r="J6" s="6">
        <v>2.5542471571186782</v>
      </c>
      <c r="K6" s="6">
        <v>2.0449919544538369</v>
      </c>
      <c r="L6" s="6"/>
    </row>
    <row r="26" spans="3:11" x14ac:dyDescent="0.3">
      <c r="C26" s="6"/>
      <c r="D26" s="6"/>
      <c r="E26" s="6"/>
      <c r="F26" s="6"/>
      <c r="G26" s="6"/>
      <c r="H26" s="6"/>
      <c r="I26" s="6"/>
      <c r="J26" s="6"/>
      <c r="K26" s="6"/>
    </row>
    <row r="27" spans="3:11" x14ac:dyDescent="0.3">
      <c r="C27" s="6"/>
      <c r="D27" s="6"/>
      <c r="E27" s="6"/>
      <c r="F27" s="6"/>
      <c r="G27" s="6"/>
      <c r="H27" s="6"/>
      <c r="I27" s="6"/>
      <c r="J27" s="6"/>
      <c r="K27" s="6"/>
    </row>
    <row r="28" spans="3:11" x14ac:dyDescent="0.3">
      <c r="C28" s="6"/>
      <c r="D28" s="6"/>
      <c r="E28" s="6"/>
      <c r="F28" s="6"/>
      <c r="G28" s="6"/>
      <c r="H28" s="6"/>
      <c r="I28" s="6"/>
      <c r="J28" s="6"/>
      <c r="K28" s="6"/>
    </row>
    <row r="29" spans="3:11" x14ac:dyDescent="0.3">
      <c r="C29" s="6"/>
      <c r="D29" s="6"/>
      <c r="E29" s="6"/>
      <c r="F29" s="6"/>
      <c r="G29" s="6"/>
      <c r="H29" s="6"/>
      <c r="I29" s="6"/>
      <c r="J29" s="6"/>
      <c r="K29" s="6"/>
    </row>
    <row r="32" spans="3:11" x14ac:dyDescent="0.3">
      <c r="C32" s="40"/>
      <c r="D32" s="40"/>
      <c r="E32" s="40"/>
      <c r="F32" s="40"/>
      <c r="G32" s="40"/>
      <c r="H32" s="40"/>
      <c r="I32" s="40"/>
      <c r="J32" s="40"/>
      <c r="K32" s="40"/>
    </row>
    <row r="33" spans="3:11" x14ac:dyDescent="0.3">
      <c r="C33" s="40"/>
      <c r="D33" s="40"/>
      <c r="E33" s="40"/>
      <c r="F33" s="40"/>
      <c r="G33" s="40"/>
      <c r="H33" s="40"/>
      <c r="I33" s="40"/>
      <c r="J33" s="40"/>
      <c r="K33" s="40"/>
    </row>
    <row r="34" spans="3:11" x14ac:dyDescent="0.3">
      <c r="C34" s="40"/>
      <c r="D34" s="40"/>
      <c r="E34" s="40"/>
      <c r="F34" s="40"/>
      <c r="G34" s="40"/>
      <c r="H34" s="40"/>
      <c r="I34" s="40"/>
      <c r="J34" s="40"/>
      <c r="K34" s="40"/>
    </row>
    <row r="35" spans="3:11" x14ac:dyDescent="0.3">
      <c r="C35" s="40"/>
      <c r="D35" s="40"/>
      <c r="E35" s="40"/>
      <c r="F35" s="40"/>
      <c r="G35" s="40"/>
      <c r="H35" s="40"/>
      <c r="I35" s="40"/>
      <c r="J35" s="40"/>
      <c r="K35" s="40"/>
    </row>
  </sheetData>
  <mergeCells count="1">
    <mergeCell ref="C1:K1"/>
  </mergeCells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4"/>
  <sheetViews>
    <sheetView workbookViewId="0">
      <selection activeCell="C11" sqref="C11:K14"/>
    </sheetView>
  </sheetViews>
  <sheetFormatPr defaultRowHeight="14.4" x14ac:dyDescent="0.3"/>
  <sheetData>
    <row r="2" spans="2:11" x14ac:dyDescent="0.3">
      <c r="B2" s="13" t="s">
        <v>65</v>
      </c>
    </row>
    <row r="3" spans="2:11" x14ac:dyDescent="0.3">
      <c r="B3" s="13"/>
    </row>
    <row r="4" spans="2:11" x14ac:dyDescent="0.3">
      <c r="B4" s="2"/>
      <c r="C4" s="2" t="s">
        <v>41</v>
      </c>
      <c r="D4" s="2" t="s">
        <v>42</v>
      </c>
      <c r="E4" s="2" t="s">
        <v>58</v>
      </c>
      <c r="F4" s="2" t="s">
        <v>43</v>
      </c>
      <c r="G4" s="2" t="s">
        <v>67</v>
      </c>
      <c r="H4" s="2" t="s">
        <v>45</v>
      </c>
      <c r="I4" s="2" t="s">
        <v>46</v>
      </c>
      <c r="J4" s="2" t="s">
        <v>47</v>
      </c>
      <c r="K4" s="2" t="s">
        <v>48</v>
      </c>
    </row>
    <row r="5" spans="2:11" x14ac:dyDescent="0.3">
      <c r="B5" s="2" t="s">
        <v>61</v>
      </c>
      <c r="C5" s="4">
        <v>51.366568028566881</v>
      </c>
      <c r="D5" s="4">
        <v>44.966673687807962</v>
      </c>
      <c r="E5" s="4">
        <v>54.531572664579627</v>
      </c>
      <c r="F5" s="4">
        <v>46.69377078003523</v>
      </c>
      <c r="G5" s="4">
        <v>52.94388776518047</v>
      </c>
      <c r="H5" s="4">
        <v>51.495586062129277</v>
      </c>
      <c r="I5" s="4">
        <v>51.269762428758995</v>
      </c>
      <c r="J5" s="4">
        <v>48.655110668209026</v>
      </c>
      <c r="K5" s="4">
        <v>59.16042892960489</v>
      </c>
    </row>
    <row r="6" spans="2:11" x14ac:dyDescent="0.3">
      <c r="B6" s="2" t="s">
        <v>62</v>
      </c>
      <c r="C6" s="4">
        <v>52.800074848030917</v>
      </c>
      <c r="D6" s="4">
        <v>46.957782635069655</v>
      </c>
      <c r="E6" s="4">
        <v>56.821507288480269</v>
      </c>
      <c r="F6" s="4">
        <v>48.596242274095601</v>
      </c>
      <c r="G6" s="4">
        <v>54.48822944386896</v>
      </c>
      <c r="H6" s="4">
        <v>53.154791051240665</v>
      </c>
      <c r="I6" s="4">
        <v>52.282638541775384</v>
      </c>
      <c r="J6" s="4">
        <v>50.689007592826336</v>
      </c>
      <c r="K6" s="4">
        <v>60.930602332751434</v>
      </c>
    </row>
    <row r="7" spans="2:11" x14ac:dyDescent="0.3">
      <c r="B7" s="2" t="s">
        <v>63</v>
      </c>
      <c r="C7" s="4">
        <v>57.80237197692071</v>
      </c>
      <c r="D7" s="4">
        <v>53.569466707555009</v>
      </c>
      <c r="E7" s="4">
        <v>61.94501153985113</v>
      </c>
      <c r="F7" s="4">
        <v>55.706342747669297</v>
      </c>
      <c r="G7" s="4">
        <v>59.088737018892019</v>
      </c>
      <c r="H7" s="4">
        <v>58.460519644833056</v>
      </c>
      <c r="I7" s="4">
        <v>55.970743243759266</v>
      </c>
      <c r="J7" s="4">
        <v>56.327976465665095</v>
      </c>
      <c r="K7" s="4">
        <v>64.341358510338736</v>
      </c>
    </row>
    <row r="8" spans="2:11" x14ac:dyDescent="0.3">
      <c r="B8" s="2" t="s">
        <v>72</v>
      </c>
      <c r="C8" s="4">
        <v>58.69636485386696</v>
      </c>
      <c r="D8" s="4">
        <v>55.544984022612667</v>
      </c>
      <c r="E8" s="4">
        <v>63.054204870679229</v>
      </c>
      <c r="F8" s="4">
        <v>57.39409281808085</v>
      </c>
      <c r="G8" s="4">
        <v>61.205819325617043</v>
      </c>
      <c r="H8" s="4">
        <v>60.768145225323728</v>
      </c>
      <c r="I8" s="4">
        <v>57.554705147437311</v>
      </c>
      <c r="J8" s="4">
        <v>57.661071436246502</v>
      </c>
      <c r="K8" s="4">
        <v>64.88909440165952</v>
      </c>
    </row>
    <row r="9" spans="2:11" x14ac:dyDescent="0.3">
      <c r="B9" s="13" t="s">
        <v>66</v>
      </c>
    </row>
    <row r="10" spans="2:11" x14ac:dyDescent="0.3">
      <c r="B10" s="2"/>
      <c r="C10" s="2" t="s">
        <v>41</v>
      </c>
      <c r="D10" s="2" t="s">
        <v>42</v>
      </c>
      <c r="E10" s="2" t="s">
        <v>58</v>
      </c>
      <c r="F10" s="2" t="s">
        <v>43</v>
      </c>
      <c r="G10" s="2" t="s">
        <v>67</v>
      </c>
      <c r="H10" s="2" t="s">
        <v>45</v>
      </c>
      <c r="I10" s="2" t="s">
        <v>46</v>
      </c>
      <c r="J10" s="2" t="s">
        <v>47</v>
      </c>
      <c r="K10" s="2" t="s">
        <v>48</v>
      </c>
    </row>
    <row r="11" spans="2:11" x14ac:dyDescent="0.3">
      <c r="B11" s="2" t="s">
        <v>61</v>
      </c>
      <c r="C11" s="4">
        <v>55.287630505129655</v>
      </c>
      <c r="D11" s="4">
        <v>47.602792240891624</v>
      </c>
      <c r="E11" s="4">
        <v>59.023981861859603</v>
      </c>
      <c r="F11" s="4">
        <v>50.980031854374104</v>
      </c>
      <c r="G11" s="4">
        <v>58.2408970535786</v>
      </c>
      <c r="H11" s="4">
        <v>55.980646135025161</v>
      </c>
      <c r="I11" s="4">
        <v>55.923061596801972</v>
      </c>
      <c r="J11" s="4">
        <v>51.842862607426419</v>
      </c>
      <c r="K11" s="4">
        <v>63.692496023443624</v>
      </c>
    </row>
    <row r="12" spans="2:11" x14ac:dyDescent="0.3">
      <c r="B12" s="2" t="s">
        <v>62</v>
      </c>
      <c r="C12" s="4">
        <v>57.820727736804763</v>
      </c>
      <c r="D12" s="4">
        <v>50.451516082179666</v>
      </c>
      <c r="E12" s="4">
        <v>61.013993379154549</v>
      </c>
      <c r="F12" s="4">
        <v>53.618327426932481</v>
      </c>
      <c r="G12" s="4">
        <v>60.803574752352937</v>
      </c>
      <c r="H12" s="4">
        <v>58.418764702977334</v>
      </c>
      <c r="I12" s="4">
        <v>57.789401808001493</v>
      </c>
      <c r="J12" s="4">
        <v>54.40487182788322</v>
      </c>
      <c r="K12" s="4">
        <v>65.865452844627839</v>
      </c>
    </row>
    <row r="13" spans="2:11" x14ac:dyDescent="0.3">
      <c r="B13" s="2" t="s">
        <v>63</v>
      </c>
      <c r="C13" s="4">
        <v>63.926166033921199</v>
      </c>
      <c r="D13" s="4">
        <v>58.532615411864761</v>
      </c>
      <c r="E13" s="4">
        <v>66.600157971103528</v>
      </c>
      <c r="F13" s="4">
        <v>61.801775308889354</v>
      </c>
      <c r="G13" s="4">
        <v>65.63056076046135</v>
      </c>
      <c r="H13" s="4">
        <v>64.9097997157496</v>
      </c>
      <c r="I13" s="4">
        <v>62.63898284660236</v>
      </c>
      <c r="J13" s="4">
        <v>62.705781643079874</v>
      </c>
      <c r="K13" s="4">
        <v>69.892005153694555</v>
      </c>
    </row>
    <row r="14" spans="2:11" x14ac:dyDescent="0.3">
      <c r="B14" s="50" t="s">
        <v>72</v>
      </c>
      <c r="C14" s="4">
        <v>65.028212454911213</v>
      </c>
      <c r="D14" s="4">
        <v>61.399016525731774</v>
      </c>
      <c r="E14" s="4">
        <v>67.677216800205798</v>
      </c>
      <c r="F14" s="4">
        <v>63.601025799250671</v>
      </c>
      <c r="G14" s="4">
        <v>66.506506871613198</v>
      </c>
      <c r="H14" s="4">
        <v>66.035664259630053</v>
      </c>
      <c r="I14" s="4">
        <v>64.273542458484187</v>
      </c>
      <c r="J14" s="4">
        <v>64.183273162073419</v>
      </c>
      <c r="K14" s="4">
        <v>70.27628764921279</v>
      </c>
    </row>
  </sheetData>
  <pageMargins left="0.7" right="0.7" top="0.75" bottom="0.75" header="0.3" footer="0.3"/>
  <pageSetup paperSize="9" scale="68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workbookViewId="0">
      <selection activeCell="U7" sqref="U7"/>
    </sheetView>
  </sheetViews>
  <sheetFormatPr defaultRowHeight="14.4" x14ac:dyDescent="0.3"/>
  <cols>
    <col min="1" max="1" width="19.6640625" customWidth="1"/>
    <col min="2" max="2" width="14.33203125" customWidth="1"/>
  </cols>
  <sheetData>
    <row r="1" spans="1:21" x14ac:dyDescent="0.3">
      <c r="A1" s="1"/>
      <c r="B1" s="114" t="s">
        <v>97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</row>
    <row r="2" spans="1:21" x14ac:dyDescent="0.3">
      <c r="A2" s="1"/>
      <c r="B2" s="1">
        <v>2002</v>
      </c>
      <c r="C2" s="1">
        <v>2003</v>
      </c>
      <c r="D2" s="1">
        <v>2004</v>
      </c>
      <c r="E2" s="1">
        <v>2005</v>
      </c>
      <c r="F2" s="1">
        <v>2006</v>
      </c>
      <c r="G2" s="1">
        <v>2007</v>
      </c>
      <c r="H2" s="1">
        <v>2008</v>
      </c>
      <c r="I2" s="1">
        <v>2009</v>
      </c>
      <c r="J2" s="1">
        <v>2010</v>
      </c>
      <c r="K2" s="1">
        <v>2011</v>
      </c>
      <c r="L2" s="1">
        <v>2012</v>
      </c>
      <c r="M2" s="1">
        <v>2013</v>
      </c>
      <c r="N2" s="1">
        <v>2014</v>
      </c>
      <c r="O2" s="1">
        <v>2015</v>
      </c>
      <c r="P2" s="1">
        <v>2016</v>
      </c>
      <c r="Q2" s="1">
        <v>2017</v>
      </c>
      <c r="R2" s="1">
        <v>2018</v>
      </c>
      <c r="S2" s="1">
        <v>2019</v>
      </c>
      <c r="T2" s="1">
        <v>2020</v>
      </c>
      <c r="U2" s="1">
        <v>2021</v>
      </c>
    </row>
    <row r="3" spans="1:21" x14ac:dyDescent="0.3">
      <c r="A3" s="1" t="s">
        <v>50</v>
      </c>
      <c r="B3" s="78">
        <v>36.600289181937846</v>
      </c>
      <c r="C3" s="78">
        <v>35.74328653929841</v>
      </c>
      <c r="D3" s="78">
        <v>35.019934003605307</v>
      </c>
      <c r="E3" s="78">
        <v>34.439982323804827</v>
      </c>
      <c r="F3" s="78">
        <v>33.998790073595906</v>
      </c>
      <c r="G3" s="78">
        <v>33.610469416859004</v>
      </c>
      <c r="H3" s="78">
        <v>33.312970503472378</v>
      </c>
      <c r="I3" s="78">
        <v>33.056813769398104</v>
      </c>
      <c r="J3" s="78">
        <v>32.839695164500768</v>
      </c>
      <c r="K3" s="78">
        <v>32.667318465286293</v>
      </c>
      <c r="L3" s="78">
        <v>32.570021687003184</v>
      </c>
      <c r="M3" s="78">
        <v>32.656044886268852</v>
      </c>
      <c r="N3" s="78">
        <v>32.76880046128997</v>
      </c>
      <c r="O3" s="78">
        <v>32.896731467379347</v>
      </c>
      <c r="P3" s="78">
        <v>32.985134717724655</v>
      </c>
      <c r="Q3" s="78">
        <v>32.970385567607138</v>
      </c>
      <c r="R3" s="78">
        <v>32.990257618838172</v>
      </c>
      <c r="S3" s="78">
        <v>32.898764990845528</v>
      </c>
      <c r="T3" s="78">
        <v>32.765744696493293</v>
      </c>
      <c r="U3" s="4">
        <v>32.662147430029648</v>
      </c>
    </row>
    <row r="4" spans="1:21" x14ac:dyDescent="0.3">
      <c r="A4" s="1" t="s">
        <v>10</v>
      </c>
      <c r="B4" s="78">
        <v>31.077287406013713</v>
      </c>
      <c r="C4" s="78">
        <v>30.547607577748508</v>
      </c>
      <c r="D4" s="78">
        <v>30.098444106813922</v>
      </c>
      <c r="E4" s="78">
        <v>29.748054691184951</v>
      </c>
      <c r="F4" s="78">
        <v>29.499248497881521</v>
      </c>
      <c r="G4" s="78">
        <v>29.364679785087748</v>
      </c>
      <c r="H4" s="78">
        <v>29.324703493243671</v>
      </c>
      <c r="I4" s="78">
        <v>29.333104782837836</v>
      </c>
      <c r="J4" s="78">
        <v>29.363221207139929</v>
      </c>
      <c r="K4" s="78">
        <v>29.38513380082728</v>
      </c>
      <c r="L4" s="78">
        <v>29.386157675685411</v>
      </c>
      <c r="M4" s="78">
        <v>29.409401180870553</v>
      </c>
      <c r="N4" s="78">
        <v>29.370717909800419</v>
      </c>
      <c r="O4" s="78">
        <v>29.306689081905922</v>
      </c>
      <c r="P4" s="78">
        <v>29.183892271910512</v>
      </c>
      <c r="Q4" s="78">
        <v>29.076586839827247</v>
      </c>
      <c r="R4" s="78">
        <v>29.020455376872583</v>
      </c>
      <c r="S4" s="78">
        <v>28.866427707779557</v>
      </c>
      <c r="T4" s="78">
        <v>28.655248197538718</v>
      </c>
      <c r="U4" s="4">
        <v>28.467562043440036</v>
      </c>
    </row>
    <row r="5" spans="1:21" x14ac:dyDescent="0.3">
      <c r="A5" s="1" t="s">
        <v>11</v>
      </c>
      <c r="B5" s="78">
        <v>24.54127979602659</v>
      </c>
      <c r="C5" s="78">
        <v>24.160953864968203</v>
      </c>
      <c r="D5" s="78">
        <v>23.846560795956108</v>
      </c>
      <c r="E5" s="78">
        <v>23.634449529434725</v>
      </c>
      <c r="F5" s="78">
        <v>23.522837089185671</v>
      </c>
      <c r="G5" s="78">
        <v>23.539634103691935</v>
      </c>
      <c r="H5" s="78">
        <v>23.54173938453793</v>
      </c>
      <c r="I5" s="78">
        <v>23.561385817595585</v>
      </c>
      <c r="J5" s="78">
        <v>23.599981115977972</v>
      </c>
      <c r="K5" s="78">
        <v>23.613058182606181</v>
      </c>
      <c r="L5" s="78">
        <v>23.703174944131529</v>
      </c>
      <c r="M5" s="78">
        <v>23.753227908124845</v>
      </c>
      <c r="N5" s="78">
        <v>23.77298962539907</v>
      </c>
      <c r="O5" s="78">
        <v>23.813181921116264</v>
      </c>
      <c r="P5" s="78">
        <v>23.833423930878723</v>
      </c>
      <c r="Q5" s="78">
        <v>23.964999327874338</v>
      </c>
      <c r="R5" s="78">
        <v>23.979328921821931</v>
      </c>
      <c r="S5" s="78">
        <v>23.857121019288535</v>
      </c>
      <c r="T5" s="78">
        <v>23.675269904820301</v>
      </c>
      <c r="U5" s="4">
        <v>23.540353224600977</v>
      </c>
    </row>
    <row r="6" spans="1:21" x14ac:dyDescent="0.3">
      <c r="A6" s="1" t="s">
        <v>12</v>
      </c>
      <c r="B6" s="78">
        <v>35.254864460007454</v>
      </c>
      <c r="C6" s="78">
        <v>34.604893965791661</v>
      </c>
      <c r="D6" s="78">
        <v>34.052166748209025</v>
      </c>
      <c r="E6" s="78">
        <v>33.598893966941688</v>
      </c>
      <c r="F6" s="78">
        <v>33.240529937929715</v>
      </c>
      <c r="G6" s="78">
        <v>32.9369489543367</v>
      </c>
      <c r="H6" s="78">
        <v>32.689647422875041</v>
      </c>
      <c r="I6" s="78">
        <v>32.46879195239481</v>
      </c>
      <c r="J6" s="78">
        <v>32.271275465813815</v>
      </c>
      <c r="K6" s="78">
        <v>32.080259594405966</v>
      </c>
      <c r="L6" s="78">
        <v>31.946223084424997</v>
      </c>
      <c r="M6" s="78">
        <v>31.890872885227278</v>
      </c>
      <c r="N6" s="78">
        <v>31.81982727944122</v>
      </c>
      <c r="O6" s="78">
        <v>31.765490226973991</v>
      </c>
      <c r="P6" s="78">
        <v>31.686934901509229</v>
      </c>
      <c r="Q6" s="78">
        <v>31.684326363616002</v>
      </c>
      <c r="R6" s="78">
        <v>31.69824312500349</v>
      </c>
      <c r="S6" s="78">
        <v>31.594628203234343</v>
      </c>
      <c r="T6" s="78">
        <v>31.440146369247699</v>
      </c>
      <c r="U6" s="4">
        <v>31.308365915387338</v>
      </c>
    </row>
    <row r="7" spans="1:21" x14ac:dyDescent="0.3">
      <c r="A7" s="1" t="s">
        <v>13</v>
      </c>
      <c r="B7" s="78">
        <v>39.221727863098735</v>
      </c>
      <c r="C7" s="78">
        <v>38.328397104086925</v>
      </c>
      <c r="D7" s="78">
        <v>37.558301917438577</v>
      </c>
      <c r="E7" s="78">
        <v>36.920640470326916</v>
      </c>
      <c r="F7" s="78">
        <v>36.428088336145322</v>
      </c>
      <c r="G7" s="78">
        <v>35.959628314598184</v>
      </c>
      <c r="H7" s="78">
        <v>35.583020885248104</v>
      </c>
      <c r="I7" s="78">
        <v>35.235743654693074</v>
      </c>
      <c r="J7" s="78">
        <v>34.917091820603389</v>
      </c>
      <c r="K7" s="78">
        <v>34.639762851810971</v>
      </c>
      <c r="L7" s="78">
        <v>34.487175837551085</v>
      </c>
      <c r="M7" s="78">
        <v>34.498189291055368</v>
      </c>
      <c r="N7" s="78">
        <v>34.511739053451656</v>
      </c>
      <c r="O7" s="78">
        <v>34.528773540861366</v>
      </c>
      <c r="P7" s="78">
        <v>34.508716650322121</v>
      </c>
      <c r="Q7" s="78">
        <v>34.473307989254508</v>
      </c>
      <c r="R7" s="78">
        <v>34.48263478632515</v>
      </c>
      <c r="S7" s="78">
        <v>34.365930767809957</v>
      </c>
      <c r="T7" s="78">
        <v>34.192585601790221</v>
      </c>
      <c r="U7" s="4">
        <v>34.041421101467556</v>
      </c>
    </row>
    <row r="8" spans="1:21" x14ac:dyDescent="0.3">
      <c r="A8" s="1" t="s">
        <v>14</v>
      </c>
      <c r="B8" s="78">
        <v>36.090147285706173</v>
      </c>
      <c r="C8" s="78">
        <v>35.207014374045066</v>
      </c>
      <c r="D8" s="78">
        <v>34.410143535464044</v>
      </c>
      <c r="E8" s="78">
        <v>33.719389068803245</v>
      </c>
      <c r="F8" s="78">
        <v>33.136902813930021</v>
      </c>
      <c r="G8" s="78">
        <v>32.649644135399086</v>
      </c>
      <c r="H8" s="78">
        <v>32.294404311295757</v>
      </c>
      <c r="I8" s="78">
        <v>32.018897593967502</v>
      </c>
      <c r="J8" s="78">
        <v>31.791126643655808</v>
      </c>
      <c r="K8" s="78">
        <v>31.567487457769477</v>
      </c>
      <c r="L8" s="78">
        <v>31.350598669869939</v>
      </c>
      <c r="M8" s="78">
        <v>31.124070867499213</v>
      </c>
      <c r="N8" s="78">
        <v>30.819664281243902</v>
      </c>
      <c r="O8" s="78">
        <v>30.503930188358552</v>
      </c>
      <c r="P8" s="78">
        <v>30.157598758111725</v>
      </c>
      <c r="Q8" s="78">
        <v>29.923757484712265</v>
      </c>
      <c r="R8" s="78">
        <v>29.839813092919425</v>
      </c>
      <c r="S8" s="78">
        <v>29.6943096923948</v>
      </c>
      <c r="T8" s="78">
        <v>29.500762084491395</v>
      </c>
      <c r="U8" s="4">
        <v>29.295893163636965</v>
      </c>
    </row>
    <row r="9" spans="1:21" x14ac:dyDescent="0.3">
      <c r="A9" s="1" t="s">
        <v>15</v>
      </c>
      <c r="B9" s="78">
        <v>32.393196294778456</v>
      </c>
      <c r="C9" s="78">
        <v>31.834733460720312</v>
      </c>
      <c r="D9" s="78">
        <v>31.374102007226668</v>
      </c>
      <c r="E9" s="78">
        <v>31.026127023113283</v>
      </c>
      <c r="F9" s="78">
        <v>30.789512834008733</v>
      </c>
      <c r="G9" s="78">
        <v>30.570135912529473</v>
      </c>
      <c r="H9" s="78">
        <v>30.441770017205783</v>
      </c>
      <c r="I9" s="78">
        <v>30.364366481879141</v>
      </c>
      <c r="J9" s="78">
        <v>30.314064063133195</v>
      </c>
      <c r="K9" s="78">
        <v>30.26174781704513</v>
      </c>
      <c r="L9" s="78">
        <v>30.161184122266388</v>
      </c>
      <c r="M9" s="78">
        <v>30.11298384265012</v>
      </c>
      <c r="N9" s="78">
        <v>30.040038421396126</v>
      </c>
      <c r="O9" s="78">
        <v>29.984823860028971</v>
      </c>
      <c r="P9" s="78">
        <v>29.913444867735034</v>
      </c>
      <c r="Q9" s="78">
        <v>29.818347202362737</v>
      </c>
      <c r="R9" s="78">
        <v>29.749169792805251</v>
      </c>
      <c r="S9" s="78">
        <v>29.588320866730189</v>
      </c>
      <c r="T9" s="78">
        <v>29.380393611045548</v>
      </c>
      <c r="U9" s="4">
        <v>29.248819672496474</v>
      </c>
    </row>
    <row r="10" spans="1:21" x14ac:dyDescent="0.3">
      <c r="A10" s="1" t="s">
        <v>16</v>
      </c>
      <c r="B10" s="78">
        <v>31.540893305327529</v>
      </c>
      <c r="C10" s="78">
        <v>30.99037632392373</v>
      </c>
      <c r="D10" s="78">
        <v>30.545708883133916</v>
      </c>
      <c r="E10" s="78">
        <v>30.223650028947279</v>
      </c>
      <c r="F10" s="78">
        <v>30.016889065931075</v>
      </c>
      <c r="G10" s="78">
        <v>29.894970757170565</v>
      </c>
      <c r="H10" s="78">
        <v>29.851625928040846</v>
      </c>
      <c r="I10" s="78">
        <v>29.855762766080833</v>
      </c>
      <c r="J10" s="78">
        <v>29.887801784674355</v>
      </c>
      <c r="K10" s="78">
        <v>29.910772355166294</v>
      </c>
      <c r="L10" s="78">
        <v>29.910018406914514</v>
      </c>
      <c r="M10" s="78">
        <v>29.909444711716578</v>
      </c>
      <c r="N10" s="78">
        <v>29.842243883884613</v>
      </c>
      <c r="O10" s="78">
        <v>29.746211527092498</v>
      </c>
      <c r="P10" s="78">
        <v>29.583361375148066</v>
      </c>
      <c r="Q10" s="78">
        <v>29.429148492373276</v>
      </c>
      <c r="R10" s="78">
        <v>29.330261562811899</v>
      </c>
      <c r="S10" s="78">
        <v>29.135893486000992</v>
      </c>
      <c r="T10" s="78">
        <v>28.871712662188624</v>
      </c>
      <c r="U10" s="4">
        <v>28.627424104582911</v>
      </c>
    </row>
    <row r="11" spans="1:21" x14ac:dyDescent="0.3">
      <c r="A11" s="1" t="s">
        <v>51</v>
      </c>
      <c r="B11" s="78">
        <v>27.666395585397691</v>
      </c>
      <c r="C11" s="78">
        <v>27.147651176390664</v>
      </c>
      <c r="D11" s="78">
        <v>26.713940753634208</v>
      </c>
      <c r="E11" s="78">
        <v>26.376934839143583</v>
      </c>
      <c r="F11" s="78">
        <v>26.130334005409473</v>
      </c>
      <c r="G11" s="78">
        <v>25.96614457200689</v>
      </c>
      <c r="H11" s="78">
        <v>25.857531220695972</v>
      </c>
      <c r="I11" s="78">
        <v>25.790261077991239</v>
      </c>
      <c r="J11" s="78">
        <v>25.749011654668159</v>
      </c>
      <c r="K11" s="78">
        <v>25.694405866678537</v>
      </c>
      <c r="L11" s="78">
        <v>25.650573999631241</v>
      </c>
      <c r="M11" s="78">
        <v>25.57081811377666</v>
      </c>
      <c r="N11" s="78">
        <v>25.427653884696998</v>
      </c>
      <c r="O11" s="78">
        <v>25.276689310612426</v>
      </c>
      <c r="P11" s="78">
        <v>25.090454045863574</v>
      </c>
      <c r="Q11" s="78">
        <v>25.002217421927988</v>
      </c>
      <c r="R11" s="78">
        <v>24.934090080833592</v>
      </c>
      <c r="S11" s="78">
        <v>24.771760763380161</v>
      </c>
      <c r="T11" s="78">
        <v>24.552109270085172</v>
      </c>
      <c r="U11" s="4">
        <v>24.35585020493636</v>
      </c>
    </row>
    <row r="12" spans="1:21" x14ac:dyDescent="0.3">
      <c r="A12" s="1" t="s">
        <v>96</v>
      </c>
      <c r="B12" s="78">
        <v>32.352075474153715</v>
      </c>
      <c r="C12" s="78">
        <v>31.673322236165518</v>
      </c>
      <c r="D12" s="78">
        <v>31.094318784598364</v>
      </c>
      <c r="E12" s="78">
        <v>30.630030951062746</v>
      </c>
      <c r="F12" s="78">
        <v>30.278101744192458</v>
      </c>
      <c r="G12" s="78">
        <v>30.005390147161304</v>
      </c>
      <c r="H12" s="78">
        <v>29.794031311803536</v>
      </c>
      <c r="I12" s="78">
        <v>29.619659253548985</v>
      </c>
      <c r="J12" s="78">
        <v>29.474571444127129</v>
      </c>
      <c r="K12" s="78">
        <v>29.333662806538445</v>
      </c>
      <c r="L12" s="78">
        <v>29.247816717485449</v>
      </c>
      <c r="M12" s="78">
        <v>29.205664527879467</v>
      </c>
      <c r="N12" s="78">
        <v>29.134395591988493</v>
      </c>
      <c r="O12" s="78">
        <v>29.06836149484635</v>
      </c>
      <c r="P12" s="78">
        <v>28.969050011503228</v>
      </c>
      <c r="Q12" s="78">
        <v>28.922060346268225</v>
      </c>
      <c r="R12" s="78">
        <v>28.879822727358277</v>
      </c>
      <c r="S12" s="78">
        <v>28.726049318585684</v>
      </c>
      <c r="T12" s="78">
        <v>28.516922363954322</v>
      </c>
      <c r="U12" s="4">
        <v>28.337929990763012</v>
      </c>
    </row>
  </sheetData>
  <mergeCells count="1">
    <mergeCell ref="B1:U1"/>
  </mergeCells>
  <pageMargins left="0.7" right="0.7" top="0.75" bottom="0.75" header="0.3" footer="0.3"/>
  <pageSetup paperSize="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workbookViewId="0">
      <selection activeCell="U13" sqref="U13"/>
    </sheetView>
  </sheetViews>
  <sheetFormatPr defaultRowHeight="14.4" x14ac:dyDescent="0.3"/>
  <cols>
    <col min="1" max="1" width="13.33203125" customWidth="1"/>
    <col min="2" max="2" width="9.109375" bestFit="1" customWidth="1"/>
    <col min="3" max="20" width="9" bestFit="1" customWidth="1"/>
  </cols>
  <sheetData>
    <row r="1" spans="1:21" ht="21.6" customHeight="1" x14ac:dyDescent="0.3">
      <c r="B1" s="116" t="s">
        <v>95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x14ac:dyDescent="0.3">
      <c r="A2" s="1"/>
      <c r="B2" s="75">
        <v>2002</v>
      </c>
      <c r="C2" s="76">
        <v>2003</v>
      </c>
      <c r="D2" s="76">
        <v>2004</v>
      </c>
      <c r="E2" s="76">
        <v>2005</v>
      </c>
      <c r="F2" s="76">
        <v>2006</v>
      </c>
      <c r="G2" s="76">
        <v>2007</v>
      </c>
      <c r="H2" s="76">
        <v>2008</v>
      </c>
      <c r="I2" s="76">
        <v>2009</v>
      </c>
      <c r="J2" s="76">
        <v>2010</v>
      </c>
      <c r="K2" s="76">
        <v>2011</v>
      </c>
      <c r="L2" s="76">
        <v>2012</v>
      </c>
      <c r="M2" s="76">
        <v>2013</v>
      </c>
      <c r="N2" s="76">
        <v>2014</v>
      </c>
      <c r="O2" s="76">
        <v>2015</v>
      </c>
      <c r="P2" s="76">
        <v>2016</v>
      </c>
      <c r="Q2" s="76">
        <v>2017</v>
      </c>
      <c r="R2" s="76">
        <v>2018</v>
      </c>
      <c r="S2" s="76">
        <v>2019</v>
      </c>
      <c r="T2" s="76">
        <v>2020</v>
      </c>
      <c r="U2" s="1">
        <v>2021</v>
      </c>
    </row>
    <row r="3" spans="1:21" x14ac:dyDescent="0.3">
      <c r="A3" s="1" t="s">
        <v>50</v>
      </c>
      <c r="B3" s="77">
        <v>9.5686095773263222</v>
      </c>
      <c r="C3" s="78">
        <v>9.5930559766716765</v>
      </c>
      <c r="D3" s="78">
        <v>9.589663203459649</v>
      </c>
      <c r="E3" s="78">
        <v>9.5793417938389016</v>
      </c>
      <c r="F3" s="78">
        <v>9.5696202365474772</v>
      </c>
      <c r="G3" s="78">
        <v>9.5594956874806449</v>
      </c>
      <c r="H3" s="78">
        <v>9.5845135364555532</v>
      </c>
      <c r="I3" s="78">
        <v>9.6229255345601246</v>
      </c>
      <c r="J3" s="78">
        <v>9.7315771150036472</v>
      </c>
      <c r="K3" s="78">
        <v>9.8834159649893909</v>
      </c>
      <c r="L3" s="78">
        <v>10.050654575758321</v>
      </c>
      <c r="M3" s="78">
        <v>10.21544783158572</v>
      </c>
      <c r="N3" s="78">
        <v>10.385203027265073</v>
      </c>
      <c r="O3" s="78">
        <v>10.549579264728544</v>
      </c>
      <c r="P3" s="78">
        <v>10.707049750415756</v>
      </c>
      <c r="Q3" s="78">
        <v>10.861830541774822</v>
      </c>
      <c r="R3" s="78">
        <v>11.048843626694367</v>
      </c>
      <c r="S3" s="78">
        <v>11.2542816211353</v>
      </c>
      <c r="T3" s="78">
        <v>11.414971917536697</v>
      </c>
      <c r="U3" s="4">
        <v>11.501335944137672</v>
      </c>
    </row>
    <row r="4" spans="1:21" x14ac:dyDescent="0.3">
      <c r="A4" s="1" t="s">
        <v>10</v>
      </c>
      <c r="B4" s="77">
        <v>7.6101357871898214</v>
      </c>
      <c r="C4" s="78">
        <v>7.6679811094734509</v>
      </c>
      <c r="D4" s="78">
        <v>7.7520091123766264</v>
      </c>
      <c r="E4" s="78">
        <v>7.8602463536141585</v>
      </c>
      <c r="F4" s="78">
        <v>7.9894427253235634</v>
      </c>
      <c r="G4" s="78">
        <v>8.0969341004979078</v>
      </c>
      <c r="H4" s="78">
        <v>8.2078643000489713</v>
      </c>
      <c r="I4" s="78">
        <v>8.2994200423038063</v>
      </c>
      <c r="J4" s="78">
        <v>8.4156089390102515</v>
      </c>
      <c r="K4" s="78">
        <v>8.5288928902529086</v>
      </c>
      <c r="L4" s="78">
        <v>8.6562726092856916</v>
      </c>
      <c r="M4" s="78">
        <v>8.7904078335484606</v>
      </c>
      <c r="N4" s="78">
        <v>8.9402077389871231</v>
      </c>
      <c r="O4" s="78">
        <v>9.0925058267334808</v>
      </c>
      <c r="P4" s="78">
        <v>9.2460000967384985</v>
      </c>
      <c r="Q4" s="78">
        <v>9.4019976117114386</v>
      </c>
      <c r="R4" s="78">
        <v>9.5387731129736864</v>
      </c>
      <c r="S4" s="78">
        <v>9.6635130986479485</v>
      </c>
      <c r="T4" s="78">
        <v>9.7934250985671376</v>
      </c>
      <c r="U4" s="4">
        <v>9.815547371484886</v>
      </c>
    </row>
    <row r="5" spans="1:21" x14ac:dyDescent="0.3">
      <c r="A5" s="1" t="s">
        <v>11</v>
      </c>
      <c r="B5" s="77">
        <v>6.4512985380951084</v>
      </c>
      <c r="C5" s="78">
        <v>6.4824761069950414</v>
      </c>
      <c r="D5" s="78">
        <v>6.5385905548289474</v>
      </c>
      <c r="E5" s="78">
        <v>6.6122964035037768</v>
      </c>
      <c r="F5" s="78">
        <v>6.6974804693386032</v>
      </c>
      <c r="G5" s="78">
        <v>6.7609718035500075</v>
      </c>
      <c r="H5" s="78">
        <v>6.8356938379224204</v>
      </c>
      <c r="I5" s="78">
        <v>6.9058966942533324</v>
      </c>
      <c r="J5" s="78">
        <v>7.0085610886564664</v>
      </c>
      <c r="K5" s="78">
        <v>7.125187282368092</v>
      </c>
      <c r="L5" s="78">
        <v>7.2598303345900046</v>
      </c>
      <c r="M5" s="78">
        <v>7.3920057236845667</v>
      </c>
      <c r="N5" s="78">
        <v>7.5334798330556358</v>
      </c>
      <c r="O5" s="78">
        <v>7.6781756483667207</v>
      </c>
      <c r="P5" s="78">
        <v>7.8276696996484905</v>
      </c>
      <c r="Q5" s="78">
        <v>7.9823053124308982</v>
      </c>
      <c r="R5" s="78">
        <v>8.1327788947588182</v>
      </c>
      <c r="S5" s="78">
        <v>8.2784175330453618</v>
      </c>
      <c r="T5" s="78">
        <v>8.4574702722172859</v>
      </c>
      <c r="U5" s="4">
        <v>8.5151104751852369</v>
      </c>
    </row>
    <row r="6" spans="1:21" x14ac:dyDescent="0.3">
      <c r="A6" s="1" t="s">
        <v>12</v>
      </c>
      <c r="B6" s="77">
        <v>7.2067540425023404</v>
      </c>
      <c r="C6" s="78">
        <v>7.2193015007233727</v>
      </c>
      <c r="D6" s="78">
        <v>7.2300366438905845</v>
      </c>
      <c r="E6" s="78">
        <v>7.2454199731789624</v>
      </c>
      <c r="F6" s="78">
        <v>7.2631728146658689</v>
      </c>
      <c r="G6" s="78">
        <v>7.2907180411856594</v>
      </c>
      <c r="H6" s="78">
        <v>7.3421750629857492</v>
      </c>
      <c r="I6" s="78">
        <v>7.3937757898418983</v>
      </c>
      <c r="J6" s="78">
        <v>7.4800314940565329</v>
      </c>
      <c r="K6" s="78">
        <v>7.5762530748274797</v>
      </c>
      <c r="L6" s="78">
        <v>7.6724892577608603</v>
      </c>
      <c r="M6" s="78">
        <v>7.7532702746200322</v>
      </c>
      <c r="N6" s="78">
        <v>7.8314106322080388</v>
      </c>
      <c r="O6" s="78">
        <v>7.9037668812639215</v>
      </c>
      <c r="P6" s="78">
        <v>7.973729720043857</v>
      </c>
      <c r="Q6" s="78">
        <v>8.021678349321002</v>
      </c>
      <c r="R6" s="78">
        <v>8.0794802978665015</v>
      </c>
      <c r="S6" s="78">
        <v>8.1467987894654605</v>
      </c>
      <c r="T6" s="78">
        <v>8.2018776178984627</v>
      </c>
      <c r="U6" s="4">
        <v>8.1978260722416589</v>
      </c>
    </row>
    <row r="7" spans="1:21" x14ac:dyDescent="0.3">
      <c r="A7" s="1" t="s">
        <v>13</v>
      </c>
      <c r="B7" s="77">
        <v>7.9637733320027024</v>
      </c>
      <c r="C7" s="78">
        <v>7.9411187599081154</v>
      </c>
      <c r="D7" s="78">
        <v>7.8995145058034524</v>
      </c>
      <c r="E7" s="78">
        <v>7.8524462632521805</v>
      </c>
      <c r="F7" s="78">
        <v>7.7995581671026768</v>
      </c>
      <c r="G7" s="78">
        <v>7.7758468133683794</v>
      </c>
      <c r="H7" s="78">
        <v>7.7867874505907126</v>
      </c>
      <c r="I7" s="78">
        <v>7.8090334362859757</v>
      </c>
      <c r="J7" s="78">
        <v>7.8904796603321063</v>
      </c>
      <c r="K7" s="78">
        <v>8.0039380212645881</v>
      </c>
      <c r="L7" s="78">
        <v>8.0984885693581052</v>
      </c>
      <c r="M7" s="78">
        <v>8.1988690425307631</v>
      </c>
      <c r="N7" s="78">
        <v>8.3102028602171103</v>
      </c>
      <c r="O7" s="78">
        <v>8.4203331604843008</v>
      </c>
      <c r="P7" s="78">
        <v>8.5274751270553359</v>
      </c>
      <c r="Q7" s="78">
        <v>8.6129425713862222</v>
      </c>
      <c r="R7" s="78">
        <v>8.7110340510515663</v>
      </c>
      <c r="S7" s="78">
        <v>8.8226565671187469</v>
      </c>
      <c r="T7" s="78">
        <v>8.9117688505636519</v>
      </c>
      <c r="U7" s="4">
        <v>8.9632910845120755</v>
      </c>
    </row>
    <row r="8" spans="1:21" x14ac:dyDescent="0.3">
      <c r="A8" s="1" t="s">
        <v>14</v>
      </c>
      <c r="B8" s="77">
        <v>6.5154851985800537</v>
      </c>
      <c r="C8" s="78">
        <v>6.5313941269205271</v>
      </c>
      <c r="D8" s="78">
        <v>6.5360473807575428</v>
      </c>
      <c r="E8" s="78">
        <v>6.5361164757629151</v>
      </c>
      <c r="F8" s="78">
        <v>6.5290063287767151</v>
      </c>
      <c r="G8" s="78">
        <v>6.5518407270101262</v>
      </c>
      <c r="H8" s="78">
        <v>6.5926392360045742</v>
      </c>
      <c r="I8" s="78">
        <v>6.6383993552531191</v>
      </c>
      <c r="J8" s="78">
        <v>6.732116375438121</v>
      </c>
      <c r="K8" s="78">
        <v>6.8570992237405992</v>
      </c>
      <c r="L8" s="78">
        <v>6.9740678624646542</v>
      </c>
      <c r="M8" s="78">
        <v>7.1028738211136613</v>
      </c>
      <c r="N8" s="78">
        <v>7.2457976930899459</v>
      </c>
      <c r="O8" s="78">
        <v>7.3882442314826378</v>
      </c>
      <c r="P8" s="78">
        <v>7.5265717408113924</v>
      </c>
      <c r="Q8" s="78">
        <v>7.6534961926479852</v>
      </c>
      <c r="R8" s="78">
        <v>7.7653197610296862</v>
      </c>
      <c r="S8" s="78">
        <v>7.8756546426073424</v>
      </c>
      <c r="T8" s="78">
        <v>7.9975513514988235</v>
      </c>
      <c r="U8" s="4">
        <v>8.0560332947766078</v>
      </c>
    </row>
    <row r="9" spans="1:21" x14ac:dyDescent="0.3">
      <c r="A9" s="1" t="s">
        <v>15</v>
      </c>
      <c r="B9" s="77">
        <v>8.4024282920060234</v>
      </c>
      <c r="C9" s="78">
        <v>8.4208658060882726</v>
      </c>
      <c r="D9" s="78">
        <v>8.4662524293468771</v>
      </c>
      <c r="E9" s="78">
        <v>8.5310420344629723</v>
      </c>
      <c r="F9" s="78">
        <v>8.6107231731819045</v>
      </c>
      <c r="G9" s="78">
        <v>8.6841705874703514</v>
      </c>
      <c r="H9" s="78">
        <v>8.7498882082838438</v>
      </c>
      <c r="I9" s="78">
        <v>8.7898082935639774</v>
      </c>
      <c r="J9" s="78">
        <v>8.8566613520221829</v>
      </c>
      <c r="K9" s="78">
        <v>8.926980389792309</v>
      </c>
      <c r="L9" s="78">
        <v>9.0485880309001292</v>
      </c>
      <c r="M9" s="78">
        <v>9.1746329156924027</v>
      </c>
      <c r="N9" s="78">
        <v>9.313577119020394</v>
      </c>
      <c r="O9" s="78">
        <v>9.4531235231245585</v>
      </c>
      <c r="P9" s="78">
        <v>9.5936119580362966</v>
      </c>
      <c r="Q9" s="78">
        <v>9.7492882784555377</v>
      </c>
      <c r="R9" s="78">
        <v>9.8765651016312344</v>
      </c>
      <c r="S9" s="78">
        <v>9.9804615301398236</v>
      </c>
      <c r="T9" s="78">
        <v>10.117575692381774</v>
      </c>
      <c r="U9" s="4">
        <v>10.103702649535204</v>
      </c>
    </row>
    <row r="10" spans="1:21" x14ac:dyDescent="0.3">
      <c r="A10" s="1" t="s">
        <v>16</v>
      </c>
      <c r="B10" s="77">
        <v>7.8481837303117867</v>
      </c>
      <c r="C10" s="78">
        <v>7.8681677325244461</v>
      </c>
      <c r="D10" s="78">
        <v>7.9090034045698268</v>
      </c>
      <c r="E10" s="78">
        <v>7.9595404109212673</v>
      </c>
      <c r="F10" s="78">
        <v>8.0120801823756533</v>
      </c>
      <c r="G10" s="78">
        <v>7.9986952947280283</v>
      </c>
      <c r="H10" s="78">
        <v>7.9801236335000736</v>
      </c>
      <c r="I10" s="78">
        <v>7.9449328560368588</v>
      </c>
      <c r="J10" s="78">
        <v>7.9463273469002074</v>
      </c>
      <c r="K10" s="78">
        <v>7.9647401485282678</v>
      </c>
      <c r="L10" s="78">
        <v>8.0095404788029754</v>
      </c>
      <c r="M10" s="78">
        <v>8.0745752015016556</v>
      </c>
      <c r="N10" s="78">
        <v>8.1702424075431779</v>
      </c>
      <c r="O10" s="78">
        <v>8.2895741682447905</v>
      </c>
      <c r="P10" s="78">
        <v>8.4335678772342835</v>
      </c>
      <c r="Q10" s="78">
        <v>8.5774173442306676</v>
      </c>
      <c r="R10" s="78">
        <v>8.7053712852053362</v>
      </c>
      <c r="S10" s="78">
        <v>8.823537737317368</v>
      </c>
      <c r="T10" s="78">
        <v>8.9837371364221728</v>
      </c>
      <c r="U10" s="4">
        <v>9.0138586180625779</v>
      </c>
    </row>
    <row r="11" spans="1:21" x14ac:dyDescent="0.3">
      <c r="A11" s="1" t="s">
        <v>51</v>
      </c>
      <c r="B11" s="77">
        <v>8.1432345267120905</v>
      </c>
      <c r="C11" s="78">
        <v>8.1335006535854095</v>
      </c>
      <c r="D11" s="78">
        <v>8.1524287806761873</v>
      </c>
      <c r="E11" s="78">
        <v>8.1979672520318125</v>
      </c>
      <c r="F11" s="78">
        <v>8.2666324059477549</v>
      </c>
      <c r="G11" s="78">
        <v>8.31240454797965</v>
      </c>
      <c r="H11" s="78">
        <v>8.3742040513912333</v>
      </c>
      <c r="I11" s="78">
        <v>8.4306409983563348</v>
      </c>
      <c r="J11" s="78">
        <v>8.5234888788089496</v>
      </c>
      <c r="K11" s="78">
        <v>8.6286481922123546</v>
      </c>
      <c r="L11" s="78">
        <v>8.7716154378536668</v>
      </c>
      <c r="M11" s="78">
        <v>8.9158614040235911</v>
      </c>
      <c r="N11" s="78">
        <v>9.0777584608543318</v>
      </c>
      <c r="O11" s="78">
        <v>9.2553528083705512</v>
      </c>
      <c r="P11" s="78">
        <v>9.4522505389423106</v>
      </c>
      <c r="Q11" s="78">
        <v>9.6558857666859605</v>
      </c>
      <c r="R11" s="78">
        <v>9.8605235464423764</v>
      </c>
      <c r="S11" s="78">
        <v>10.070007707567632</v>
      </c>
      <c r="T11" s="78">
        <v>10.314900365575722</v>
      </c>
      <c r="U11" s="4">
        <v>10.442015554026403</v>
      </c>
    </row>
    <row r="12" spans="1:21" x14ac:dyDescent="0.3">
      <c r="A12" s="1" t="s">
        <v>96</v>
      </c>
      <c r="B12" s="78">
        <v>7.6082633438360139</v>
      </c>
      <c r="C12" s="78">
        <v>7.6171469422232896</v>
      </c>
      <c r="D12" s="78">
        <v>7.6311019954951629</v>
      </c>
      <c r="E12" s="78">
        <v>7.6538015984687302</v>
      </c>
      <c r="F12" s="78">
        <v>7.6831432402289295</v>
      </c>
      <c r="G12" s="78">
        <v>7.7068411690743437</v>
      </c>
      <c r="H12" s="78">
        <v>7.7493295177049406</v>
      </c>
      <c r="I12" s="78">
        <v>7.7908679995511712</v>
      </c>
      <c r="J12" s="78">
        <v>7.8745011986186482</v>
      </c>
      <c r="K12" s="78">
        <v>7.977047656970103</v>
      </c>
      <c r="L12" s="78">
        <v>8.0915525163034552</v>
      </c>
      <c r="M12" s="78">
        <v>8.2056331387205486</v>
      </c>
      <c r="N12" s="78">
        <v>8.3295031619927205</v>
      </c>
      <c r="O12" s="78">
        <v>8.4558219687820415</v>
      </c>
      <c r="P12" s="78">
        <v>8.5854887902843657</v>
      </c>
      <c r="Q12" s="78">
        <v>8.7103966165583717</v>
      </c>
      <c r="R12" s="78">
        <v>8.8377572710762013</v>
      </c>
      <c r="S12" s="78">
        <v>8.9680770419978089</v>
      </c>
      <c r="T12" s="78">
        <v>9.1064589471952999</v>
      </c>
      <c r="U12" s="4">
        <v>9.1537652159492335</v>
      </c>
    </row>
    <row r="13" spans="1:21" x14ac:dyDescent="0.3">
      <c r="T13" s="39"/>
      <c r="U13" s="19"/>
    </row>
  </sheetData>
  <mergeCells count="1">
    <mergeCell ref="B1:U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workbookViewId="0">
      <selection activeCell="J8" sqref="J8"/>
    </sheetView>
  </sheetViews>
  <sheetFormatPr defaultRowHeight="14.4" x14ac:dyDescent="0.3"/>
  <sheetData>
    <row r="1" spans="1:46" x14ac:dyDescent="0.3">
      <c r="B1" t="s">
        <v>133</v>
      </c>
      <c r="D1" t="s">
        <v>41</v>
      </c>
      <c r="F1" t="s">
        <v>42</v>
      </c>
      <c r="H1" t="s">
        <v>58</v>
      </c>
      <c r="J1" t="s">
        <v>43</v>
      </c>
      <c r="L1" t="s">
        <v>44</v>
      </c>
      <c r="N1" t="s">
        <v>45</v>
      </c>
      <c r="P1" t="s">
        <v>46</v>
      </c>
      <c r="R1" t="s">
        <v>47</v>
      </c>
      <c r="T1" t="s">
        <v>48</v>
      </c>
    </row>
    <row r="2" spans="1:46" x14ac:dyDescent="0.3">
      <c r="B2" t="s">
        <v>21</v>
      </c>
      <c r="C2" t="s">
        <v>22</v>
      </c>
      <c r="D2" t="s">
        <v>21</v>
      </c>
      <c r="E2" t="s">
        <v>22</v>
      </c>
      <c r="F2" t="s">
        <v>21</v>
      </c>
      <c r="G2" t="s">
        <v>22</v>
      </c>
      <c r="H2" t="s">
        <v>21</v>
      </c>
      <c r="I2" t="s">
        <v>22</v>
      </c>
      <c r="J2" t="s">
        <v>21</v>
      </c>
      <c r="K2" t="s">
        <v>22</v>
      </c>
      <c r="L2" t="s">
        <v>21</v>
      </c>
      <c r="M2" t="s">
        <v>22</v>
      </c>
      <c r="N2" t="s">
        <v>21</v>
      </c>
      <c r="O2" t="s">
        <v>22</v>
      </c>
      <c r="P2" t="s">
        <v>21</v>
      </c>
      <c r="Q2" t="s">
        <v>22</v>
      </c>
      <c r="R2" t="s">
        <v>21</v>
      </c>
      <c r="S2" t="s">
        <v>22</v>
      </c>
      <c r="T2" t="s">
        <v>21</v>
      </c>
      <c r="U2" t="s">
        <v>22</v>
      </c>
    </row>
    <row r="3" spans="1:46" x14ac:dyDescent="0.3">
      <c r="A3" t="s">
        <v>129</v>
      </c>
      <c r="B3" s="7">
        <f t="shared" ref="B3:C6" si="0">SUM(D3,F3,H3,J3,L3,N3,P3,R3,T3)</f>
        <v>8847429</v>
      </c>
      <c r="C3" s="7">
        <f t="shared" si="0"/>
        <v>8682306</v>
      </c>
      <c r="D3" s="7">
        <f>SUM([1]Provincial!B53:B69)</f>
        <v>831355.73448662041</v>
      </c>
      <c r="E3" s="7">
        <f>SUM([1]Provincial!C53:C69)</f>
        <v>825997.6470591051</v>
      </c>
      <c r="F3" s="7">
        <f>SUM([1]Provincial!E53:E69)</f>
        <v>411814.71146913758</v>
      </c>
      <c r="G3" s="7">
        <f>SUM([1]Provincial!F53:F69)</f>
        <v>409708.57718015922</v>
      </c>
      <c r="H3" s="7">
        <f>SUM([1]Provincial!H53:H69)</f>
        <v>2594105.3772455114</v>
      </c>
      <c r="I3" s="7">
        <f>SUM([1]Provincial!I53:I69)</f>
        <v>2585847.2625614805</v>
      </c>
      <c r="J3" s="7">
        <f>SUM([1]Provincial!K53:K69)</f>
        <v>1695424.5870392285</v>
      </c>
      <c r="K3" s="7">
        <f>SUM([1]Provincial!L53:L69)</f>
        <v>1693624.4702972306</v>
      </c>
      <c r="L3" s="7">
        <f>SUM([1]Provincial!N53:N69)</f>
        <v>775028.67385874037</v>
      </c>
      <c r="M3" s="7">
        <f>SUM([1]Provincial!O53:O69)</f>
        <v>753767.19608563709</v>
      </c>
      <c r="N3" s="7">
        <f>SUM([1]Provincial!Q53:Q69)</f>
        <v>717544.7540366645</v>
      </c>
      <c r="O3" s="7">
        <f>SUM([1]Provincial!R53:R69)</f>
        <v>681153.32762424089</v>
      </c>
      <c r="P3" s="7">
        <f>SUM([1]Provincial!T53:T69)</f>
        <v>180036.46831357124</v>
      </c>
      <c r="Q3" s="7">
        <f>SUM([1]Provincial!U53:U69)</f>
        <v>174885.48094867164</v>
      </c>
      <c r="R3" s="7">
        <f>SUM([1]Provincial!W53:W69)</f>
        <v>602916.42808629374</v>
      </c>
      <c r="S3" s="7">
        <f>SUM([1]Provincial!X53:X69)</f>
        <v>544635.53808757802</v>
      </c>
      <c r="T3" s="7">
        <f>SUM([1]Provincial!Z53:Z69)</f>
        <v>1039202.2654642323</v>
      </c>
      <c r="U3" s="7">
        <f>SUM([1]Provincial!AA53:AA69)</f>
        <v>1012686.5001558966</v>
      </c>
      <c r="X3" s="7"/>
      <c r="AA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</row>
    <row r="4" spans="1:46" x14ac:dyDescent="0.3">
      <c r="A4" t="s">
        <v>130</v>
      </c>
      <c r="B4" s="7">
        <f t="shared" si="0"/>
        <v>6003211</v>
      </c>
      <c r="C4" s="7">
        <f t="shared" si="0"/>
        <v>6117908.9999999991</v>
      </c>
      <c r="D4" s="7">
        <f>SUM('Povincial est by age and sex'!B10:B12)</f>
        <v>540054.03979864996</v>
      </c>
      <c r="E4" s="7">
        <f>SUM('Povincial est by age and sex'!C10:C12)</f>
        <v>608787.12900774553</v>
      </c>
      <c r="F4" s="7">
        <f>SUM('Povincial est by age and sex'!E10:E12)</f>
        <v>278601.59745982557</v>
      </c>
      <c r="G4" s="7">
        <f>SUM('Povincial est by age and sex'!F10:F12)</f>
        <v>298798.66150800686</v>
      </c>
      <c r="H4" s="7">
        <f>SUM('Povincial est by age and sex'!H10:H12)</f>
        <v>1835843.7047879011</v>
      </c>
      <c r="I4" s="7">
        <f>SUM('Povincial est by age and sex'!I10:I12)</f>
        <v>1734188.7000821305</v>
      </c>
      <c r="J4" s="7">
        <f>SUM('Povincial est by age and sex'!K10:K12)</f>
        <v>993090.93843220884</v>
      </c>
      <c r="K4" s="7">
        <f>SUM('Povincial est by age and sex'!L10:L12)</f>
        <v>1121891.968439112</v>
      </c>
      <c r="L4" s="7">
        <f>SUM('Povincial est by age and sex'!N10:N12)</f>
        <v>491919.41860433563</v>
      </c>
      <c r="M4" s="7">
        <f>SUM('Povincial est by age and sex'!O10:O12)</f>
        <v>569209.08117227908</v>
      </c>
      <c r="N4" s="7">
        <f>SUM('Povincial est by age and sex'!Q10:Q12)</f>
        <v>481177.16511810478</v>
      </c>
      <c r="O4" s="7">
        <f>SUM('Povincial est by age and sex'!R10:R12)</f>
        <v>479249.41127133288</v>
      </c>
      <c r="P4" s="7">
        <f>SUM('Povincial est by age and sex'!T10:T12)</f>
        <v>135928.09138197685</v>
      </c>
      <c r="Q4" s="7">
        <f>SUM('Povincial est by age and sex'!U10:U12)</f>
        <v>123668.37557782451</v>
      </c>
      <c r="R4" s="7">
        <f>SUM('Povincial est by age and sex'!W10:W12)</f>
        <v>455489.49848708662</v>
      </c>
      <c r="S4" s="7">
        <f>SUM('Povincial est by age and sex'!X10:X12)</f>
        <v>405525.24128224596</v>
      </c>
      <c r="T4" s="7">
        <f>SUM('Povincial est by age and sex'!Z10:Z12)</f>
        <v>791106.54592991038</v>
      </c>
      <c r="U4" s="7">
        <f>SUM('Povincial est by age and sex'!AA10:AA12)</f>
        <v>776590.43165932258</v>
      </c>
      <c r="X4" s="7"/>
      <c r="AA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</row>
    <row r="5" spans="1:46" x14ac:dyDescent="0.3">
      <c r="A5" t="s">
        <v>131</v>
      </c>
      <c r="B5" s="7">
        <f t="shared" si="0"/>
        <v>2205082</v>
      </c>
      <c r="C5" s="7">
        <f t="shared" si="0"/>
        <v>2664131</v>
      </c>
      <c r="D5" s="7">
        <f>SUM('Povincial est by age and sex'!B13:B14)</f>
        <v>203952.26537347029</v>
      </c>
      <c r="E5" s="7">
        <f>SUM('Povincial est by age and sex'!C13:C14)</f>
        <v>312067.22744690877</v>
      </c>
      <c r="F5" s="7">
        <f>SUM('Povincial est by age and sex'!E13:E14)</f>
        <v>111005.12358966743</v>
      </c>
      <c r="G5" s="7">
        <f>SUM('Povincial est by age and sex'!F13:F14)</f>
        <v>139238.65559011485</v>
      </c>
      <c r="H5" s="7">
        <f>SUM('Povincial est by age and sex'!H13:H14)</f>
        <v>676867.5395963263</v>
      </c>
      <c r="I5" s="7">
        <f>SUM('Povincial est by age and sex'!I13:I14)</f>
        <v>671014.72341807187</v>
      </c>
      <c r="J5" s="7">
        <f>SUM('Povincial est by age and sex'!K13:K14)</f>
        <v>332343.54084127006</v>
      </c>
      <c r="K5" s="7">
        <f>SUM('Povincial est by age and sex'!L13:L14)</f>
        <v>478735.31962663517</v>
      </c>
      <c r="L5" s="7">
        <f>SUM('Povincial est by age and sex'!N13:N14)</f>
        <v>166485.93937601661</v>
      </c>
      <c r="M5" s="7">
        <f>SUM('Povincial est by age and sex'!O13:O14)</f>
        <v>257978.44562163667</v>
      </c>
      <c r="N5" s="7">
        <f>SUM('Povincial est by age and sex'!Q13:Q14)</f>
        <v>159212.49755357858</v>
      </c>
      <c r="O5" s="7">
        <f>SUM('Povincial est by age and sex'!R13:R14)</f>
        <v>201859.01773252391</v>
      </c>
      <c r="P5" s="7">
        <f>SUM('Povincial est by age and sex'!T13:T14)</f>
        <v>50557.954949674182</v>
      </c>
      <c r="Q5" s="7">
        <f>SUM('Povincial est by age and sex'!U13:U14)</f>
        <v>57533.636310794114</v>
      </c>
      <c r="R5" s="7">
        <f>SUM('Povincial est by age and sex'!W13:W14)</f>
        <v>175980.96245541651</v>
      </c>
      <c r="S5" s="7">
        <f>SUM('Povincial est by age and sex'!X13:X14)</f>
        <v>173599.96125340607</v>
      </c>
      <c r="T5" s="7">
        <f>SUM('Povincial est by age and sex'!Z13:Z14)</f>
        <v>328676.17626457999</v>
      </c>
      <c r="U5" s="7">
        <f>SUM('Povincial est by age and sex'!AA13:AA14)</f>
        <v>372104.01299990865</v>
      </c>
    </row>
    <row r="6" spans="1:46" x14ac:dyDescent="0.3">
      <c r="A6" t="s">
        <v>132</v>
      </c>
      <c r="B6" s="7">
        <f t="shared" si="0"/>
        <v>2159378</v>
      </c>
      <c r="C6" s="7">
        <f t="shared" si="0"/>
        <v>3345968.9999999995</v>
      </c>
      <c r="D6" s="7">
        <f>SUM('Povincial est by age and sex'!B15:B19)</f>
        <v>265477.96273353475</v>
      </c>
      <c r="E6" s="7">
        <f>SUM('Povincial est by age and sex'!C15:C19)</f>
        <v>502419.12158167537</v>
      </c>
      <c r="F6" s="7">
        <f>SUM('Povincial est by age and sex'!E15:E19)</f>
        <v>112955.83153267209</v>
      </c>
      <c r="G6" s="7">
        <f>SUM('Povincial est by age and sex'!F15:F19)</f>
        <v>174879.27699368395</v>
      </c>
      <c r="H6" s="7">
        <f>SUM('Povincial est by age and sex'!H15:H19)</f>
        <v>606777.30997784669</v>
      </c>
      <c r="I6" s="7">
        <f>SUM('Povincial est by age and sex'!I15:I19)</f>
        <v>739494.65663452214</v>
      </c>
      <c r="J6" s="7">
        <f>SUM('Povincial est by age and sex'!K15:K19)</f>
        <v>335085.36715906335</v>
      </c>
      <c r="K6" s="7">
        <f>SUM('Povincial est by age and sex'!L15:L19)</f>
        <v>608777.48555374565</v>
      </c>
      <c r="L6" s="7">
        <f>SUM('Povincial est by age and sex'!N15:N19)</f>
        <v>164701.7117302088</v>
      </c>
      <c r="M6" s="7">
        <f>SUM('Povincial est by age and sex'!O15:O19)</f>
        <v>366527.77802637825</v>
      </c>
      <c r="N6" s="7">
        <f>SUM('Povincial est by age and sex'!Q15:Q19)</f>
        <v>149314.14921654778</v>
      </c>
      <c r="O6" s="7">
        <f>SUM('Povincial est by age and sex'!R15:R19)</f>
        <v>232830.59120967041</v>
      </c>
      <c r="P6" s="7">
        <f>SUM('Povincial est by age and sex'!T15:T19)</f>
        <v>51530.961009792736</v>
      </c>
      <c r="Q6" s="7">
        <f>SUM('Povincial est by age and sex'!U15:U19)</f>
        <v>80124.984558799537</v>
      </c>
      <c r="R6" s="7">
        <f>SUM('Povincial est by age and sex'!W15:W19)</f>
        <v>159343.19345693357</v>
      </c>
      <c r="S6" s="7">
        <f>SUM('Povincial est by age and sex'!X15:X19)</f>
        <v>212285.02034074135</v>
      </c>
      <c r="T6" s="7">
        <f>SUM('Povincial est by age and sex'!Z15:Z19)</f>
        <v>314191.51318340015</v>
      </c>
      <c r="U6" s="7">
        <f>SUM('Povincial est by age and sex'!AA15:AA19)</f>
        <v>428630.08510078321</v>
      </c>
    </row>
    <row r="7" spans="1:46" x14ac:dyDescent="0.3">
      <c r="D7" s="7"/>
      <c r="E7" s="7"/>
    </row>
    <row r="8" spans="1:46" x14ac:dyDescent="0.3">
      <c r="B8" s="7"/>
      <c r="C8" s="7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F7" sqref="F7"/>
    </sheetView>
  </sheetViews>
  <sheetFormatPr defaultRowHeight="14.4" x14ac:dyDescent="0.3"/>
  <cols>
    <col min="3" max="3" width="13.5546875" customWidth="1"/>
    <col min="4" max="4" width="11.33203125" customWidth="1"/>
  </cols>
  <sheetData>
    <row r="1" spans="1:8" ht="33" customHeight="1" x14ac:dyDescent="0.3">
      <c r="A1" s="10" t="s">
        <v>17</v>
      </c>
      <c r="B1" s="10" t="s">
        <v>52</v>
      </c>
      <c r="C1" s="109" t="s">
        <v>73</v>
      </c>
      <c r="D1" s="109"/>
    </row>
    <row r="2" spans="1:8" x14ac:dyDescent="0.3">
      <c r="A2" s="10"/>
      <c r="B2" s="10"/>
      <c r="C2" s="10" t="s">
        <v>21</v>
      </c>
      <c r="D2" s="10" t="s">
        <v>22</v>
      </c>
    </row>
    <row r="3" spans="1:8" x14ac:dyDescent="0.3">
      <c r="A3" s="10">
        <v>2002</v>
      </c>
      <c r="B3" s="11">
        <v>2.4500000000000002</v>
      </c>
      <c r="C3" s="14">
        <v>59.89417789813659</v>
      </c>
      <c r="D3" s="14">
        <v>67.186953067085867</v>
      </c>
      <c r="G3" s="19"/>
      <c r="H3" s="19"/>
    </row>
    <row r="4" spans="1:8" x14ac:dyDescent="0.3">
      <c r="A4" s="10">
        <v>2003</v>
      </c>
      <c r="B4" s="11">
        <v>2.42</v>
      </c>
      <c r="C4" s="14">
        <v>59.836459804437347</v>
      </c>
      <c r="D4" s="14">
        <v>67.883467300660712</v>
      </c>
      <c r="G4" s="19"/>
      <c r="H4" s="19"/>
    </row>
    <row r="5" spans="1:8" x14ac:dyDescent="0.3">
      <c r="A5" s="10">
        <v>2004</v>
      </c>
      <c r="B5" s="11">
        <v>2.54</v>
      </c>
      <c r="C5" s="14">
        <v>60.006162923966158</v>
      </c>
      <c r="D5" s="14">
        <v>68.055838113702237</v>
      </c>
      <c r="G5" s="19"/>
      <c r="H5" s="19"/>
    </row>
    <row r="6" spans="1:8" x14ac:dyDescent="0.3">
      <c r="A6" s="10">
        <v>2005</v>
      </c>
      <c r="B6" s="11">
        <v>2.59</v>
      </c>
      <c r="C6" s="14">
        <v>60.010256154630127</v>
      </c>
      <c r="D6" s="14">
        <v>68.076113900692206</v>
      </c>
      <c r="G6" s="19"/>
      <c r="H6" s="19"/>
    </row>
    <row r="7" spans="1:8" x14ac:dyDescent="0.3">
      <c r="A7" s="10">
        <v>2006</v>
      </c>
      <c r="B7" s="11">
        <v>2.63</v>
      </c>
      <c r="C7" s="14">
        <v>60.023207913680871</v>
      </c>
      <c r="D7" s="14">
        <v>68.22</v>
      </c>
      <c r="G7" s="19"/>
      <c r="H7" s="19"/>
    </row>
    <row r="8" spans="1:8" x14ac:dyDescent="0.3">
      <c r="A8" s="10">
        <v>2007</v>
      </c>
      <c r="B8" s="11">
        <v>2.65</v>
      </c>
      <c r="C8" s="14">
        <v>60.317610086803796</v>
      </c>
      <c r="D8" s="14">
        <v>68.238190476984983</v>
      </c>
      <c r="G8" s="19"/>
      <c r="H8" s="19"/>
    </row>
    <row r="9" spans="1:8" x14ac:dyDescent="0.3">
      <c r="A9" s="10">
        <v>2008</v>
      </c>
      <c r="B9" s="11">
        <v>2.66</v>
      </c>
      <c r="C9" s="14">
        <v>60.385485958055668</v>
      </c>
      <c r="D9" s="14">
        <v>68.190561042624665</v>
      </c>
      <c r="G9" s="19"/>
      <c r="H9" s="19"/>
    </row>
    <row r="10" spans="1:8" x14ac:dyDescent="0.3">
      <c r="A10" s="10">
        <v>2009</v>
      </c>
      <c r="B10" s="11">
        <v>2.62</v>
      </c>
      <c r="C10" s="14">
        <v>60.351577104371124</v>
      </c>
      <c r="D10" s="14">
        <v>68.290247128748646</v>
      </c>
      <c r="G10" s="19"/>
      <c r="H10" s="19"/>
    </row>
    <row r="11" spans="1:8" x14ac:dyDescent="0.3">
      <c r="A11" s="10">
        <v>2010</v>
      </c>
      <c r="B11" s="11">
        <v>2.58</v>
      </c>
      <c r="C11" s="14">
        <v>61.738345878908063</v>
      </c>
      <c r="D11" s="14">
        <v>68.397611529106953</v>
      </c>
      <c r="G11" s="19"/>
      <c r="H11" s="19"/>
    </row>
    <row r="12" spans="1:8" x14ac:dyDescent="0.3">
      <c r="A12" s="10">
        <v>2011</v>
      </c>
      <c r="B12" s="11">
        <v>2.5099999999999998</v>
      </c>
      <c r="C12" s="14">
        <v>62.855090859986696</v>
      </c>
      <c r="D12" s="14">
        <v>68.93780197380363</v>
      </c>
      <c r="G12" s="19"/>
      <c r="H12" s="19"/>
    </row>
    <row r="13" spans="1:8" x14ac:dyDescent="0.3">
      <c r="A13" s="10">
        <v>2012</v>
      </c>
      <c r="B13" s="11">
        <v>2.46</v>
      </c>
      <c r="C13" s="14">
        <v>63.231103976386869</v>
      </c>
      <c r="D13" s="14">
        <v>69.409626429558244</v>
      </c>
      <c r="G13" s="19"/>
      <c r="H13" s="19"/>
    </row>
    <row r="14" spans="1:8" x14ac:dyDescent="0.3">
      <c r="A14" s="10">
        <v>2013</v>
      </c>
      <c r="B14" s="11">
        <v>2.42</v>
      </c>
      <c r="C14" s="14">
        <v>63.460998072293719</v>
      </c>
      <c r="D14" s="14">
        <v>69.855382292989248</v>
      </c>
      <c r="G14" s="19"/>
      <c r="H14" s="19"/>
    </row>
    <row r="15" spans="1:8" x14ac:dyDescent="0.3">
      <c r="A15" s="10">
        <v>2014</v>
      </c>
      <c r="B15" s="11">
        <v>2.39</v>
      </c>
      <c r="C15" s="14">
        <v>63.578755816560061</v>
      </c>
      <c r="D15" s="14">
        <v>69.897621896629587</v>
      </c>
      <c r="G15" s="19"/>
      <c r="H15" s="19"/>
    </row>
    <row r="16" spans="1:8" x14ac:dyDescent="0.3">
      <c r="A16" s="10">
        <v>2015</v>
      </c>
      <c r="B16" s="11">
        <v>2.35</v>
      </c>
      <c r="C16" s="14">
        <v>63.703078504477062</v>
      </c>
      <c r="D16" s="14">
        <v>70.171438488379195</v>
      </c>
      <c r="G16" s="19"/>
      <c r="H16" s="19"/>
    </row>
    <row r="17" spans="1:8" x14ac:dyDescent="0.3">
      <c r="A17" s="16">
        <v>2016</v>
      </c>
      <c r="B17" s="29">
        <v>2.29</v>
      </c>
      <c r="C17" s="17">
        <v>63.734405022451774</v>
      </c>
      <c r="D17" s="17">
        <v>70.203528885584973</v>
      </c>
      <c r="G17" s="19"/>
      <c r="H17" s="19"/>
    </row>
    <row r="18" spans="1:8" x14ac:dyDescent="0.3">
      <c r="A18" s="25">
        <v>2017</v>
      </c>
      <c r="B18" s="56">
        <v>2.33</v>
      </c>
      <c r="C18" s="57">
        <v>64.012975258216358</v>
      </c>
      <c r="D18" s="57">
        <v>70.528243559636323</v>
      </c>
      <c r="G18" s="19"/>
      <c r="H18" s="19"/>
    </row>
    <row r="19" spans="1:8" x14ac:dyDescent="0.3">
      <c r="A19" s="16">
        <v>2018</v>
      </c>
      <c r="B19" s="56">
        <v>2.35</v>
      </c>
      <c r="C19" s="57">
        <v>64.03877948912438</v>
      </c>
      <c r="D19" s="57">
        <v>70.535338741173391</v>
      </c>
      <c r="G19" s="19"/>
      <c r="H19" s="19"/>
    </row>
    <row r="20" spans="1:8" x14ac:dyDescent="0.3">
      <c r="A20" s="16">
        <v>2019</v>
      </c>
      <c r="B20" s="58">
        <v>2.34</v>
      </c>
      <c r="C20" s="57">
        <v>64.298839822253839</v>
      </c>
      <c r="D20" s="57">
        <v>70.670724992020226</v>
      </c>
      <c r="G20" s="19"/>
      <c r="H20" s="19"/>
    </row>
    <row r="21" spans="1:8" x14ac:dyDescent="0.3">
      <c r="A21" s="16">
        <v>2020</v>
      </c>
      <c r="B21" s="69">
        <v>2.33</v>
      </c>
      <c r="C21" s="68">
        <v>64.719852705133349</v>
      </c>
      <c r="D21" s="68">
        <v>71.333217697018455</v>
      </c>
      <c r="G21" s="19"/>
      <c r="H21" s="19"/>
    </row>
    <row r="22" spans="1:8" x14ac:dyDescent="0.3">
      <c r="A22" s="15">
        <v>2021</v>
      </c>
      <c r="B22" s="69">
        <v>2.31</v>
      </c>
      <c r="C22" s="68">
        <v>64.841482374696724</v>
      </c>
      <c r="D22" s="68">
        <v>71.333217697018455</v>
      </c>
    </row>
  </sheetData>
  <mergeCells count="1">
    <mergeCell ref="C1:D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4"/>
  <sheetViews>
    <sheetView workbookViewId="0">
      <selection activeCell="C6" sqref="C6"/>
    </sheetView>
  </sheetViews>
  <sheetFormatPr defaultRowHeight="14.4" x14ac:dyDescent="0.3"/>
  <cols>
    <col min="2" max="2" width="15.33203125" customWidth="1"/>
    <col min="3" max="3" width="17.5546875" customWidth="1"/>
    <col min="4" max="4" width="11.5546875" bestFit="1" customWidth="1"/>
  </cols>
  <sheetData>
    <row r="2" spans="2:7" ht="15" thickBot="1" x14ac:dyDescent="0.35"/>
    <row r="3" spans="2:7" ht="24.6" thickBot="1" x14ac:dyDescent="0.35">
      <c r="B3" s="59"/>
      <c r="C3" s="60" t="s">
        <v>49</v>
      </c>
      <c r="D3" s="61" t="s">
        <v>20</v>
      </c>
    </row>
    <row r="4" spans="2:7" ht="15" thickBot="1" x14ac:dyDescent="0.35">
      <c r="B4" s="62" t="s">
        <v>50</v>
      </c>
      <c r="C4" s="92">
        <v>6676590.3373739282</v>
      </c>
      <c r="D4" s="53">
        <v>11.101196780402073</v>
      </c>
      <c r="F4" s="5"/>
      <c r="G4" s="5"/>
    </row>
    <row r="5" spans="2:7" ht="15" thickBot="1" x14ac:dyDescent="0.35">
      <c r="B5" s="62" t="s">
        <v>10</v>
      </c>
      <c r="C5" s="93">
        <v>2932440.7252370357</v>
      </c>
      <c r="D5" s="53">
        <v>4.8757823818385511</v>
      </c>
      <c r="F5" s="5"/>
      <c r="G5" s="5"/>
    </row>
    <row r="6" spans="2:7" ht="15" thickBot="1" x14ac:dyDescent="0.35">
      <c r="B6" s="62" t="s">
        <v>11</v>
      </c>
      <c r="C6" s="93">
        <v>15810387.552054424</v>
      </c>
      <c r="D6" s="53">
        <v>26.288002486432287</v>
      </c>
      <c r="F6" s="5"/>
      <c r="G6" s="5"/>
    </row>
    <row r="7" spans="2:7" ht="15" thickBot="1" x14ac:dyDescent="0.35">
      <c r="B7" s="62" t="s">
        <v>12</v>
      </c>
      <c r="C7" s="93">
        <v>11513574.994092479</v>
      </c>
      <c r="D7" s="53">
        <v>19.143672922369223</v>
      </c>
      <c r="F7" s="5"/>
      <c r="G7" s="5"/>
    </row>
    <row r="8" spans="2:7" ht="15" thickBot="1" x14ac:dyDescent="0.35">
      <c r="B8" s="62" t="s">
        <v>13</v>
      </c>
      <c r="C8" s="93">
        <v>5926723.619123714</v>
      </c>
      <c r="D8" s="53">
        <v>9.8543900156119868</v>
      </c>
      <c r="F8" s="5"/>
      <c r="G8" s="5"/>
    </row>
    <row r="9" spans="2:7" ht="15" thickBot="1" x14ac:dyDescent="0.35">
      <c r="B9" s="62" t="s">
        <v>14</v>
      </c>
      <c r="C9" s="93">
        <v>4743584.4222986829</v>
      </c>
      <c r="D9" s="53">
        <v>7.8871791521508676</v>
      </c>
      <c r="F9" s="5"/>
      <c r="G9" s="5"/>
    </row>
    <row r="10" spans="2:7" ht="15" thickBot="1" x14ac:dyDescent="0.35">
      <c r="B10" s="62" t="s">
        <v>15</v>
      </c>
      <c r="C10" s="93">
        <v>1303046.5180470122</v>
      </c>
      <c r="D10" s="53">
        <v>2.1665813057128833</v>
      </c>
      <c r="F10" s="5"/>
      <c r="G10" s="5"/>
    </row>
    <row r="11" spans="2:7" ht="15" thickBot="1" x14ac:dyDescent="0.35">
      <c r="B11" s="62" t="s">
        <v>16</v>
      </c>
      <c r="C11" s="93">
        <v>4122853.8137150435</v>
      </c>
      <c r="D11" s="53">
        <v>6.8550875776637525</v>
      </c>
      <c r="F11" s="5"/>
      <c r="G11" s="5"/>
    </row>
    <row r="12" spans="2:7" ht="15" thickBot="1" x14ac:dyDescent="0.35">
      <c r="B12" s="62" t="s">
        <v>51</v>
      </c>
      <c r="C12" s="93">
        <v>7113776.0180576826</v>
      </c>
      <c r="D12" s="53">
        <v>11.828107377818375</v>
      </c>
      <c r="F12" s="5"/>
      <c r="G12" s="5"/>
    </row>
    <row r="13" spans="2:7" ht="15" thickBot="1" x14ac:dyDescent="0.35">
      <c r="B13" s="62" t="s">
        <v>9</v>
      </c>
      <c r="C13" s="94">
        <v>60142978</v>
      </c>
      <c r="D13" s="53">
        <v>99.999999999999986</v>
      </c>
      <c r="F13" s="5"/>
      <c r="G13" s="5"/>
    </row>
    <row r="14" spans="2:7" x14ac:dyDescent="0.3">
      <c r="C14" s="41"/>
      <c r="D14" s="4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"/>
  <sheetViews>
    <sheetView workbookViewId="0">
      <selection activeCell="L7" sqref="L7"/>
    </sheetView>
  </sheetViews>
  <sheetFormatPr defaultRowHeight="14.4" x14ac:dyDescent="0.3"/>
  <cols>
    <col min="3" max="3" width="10.6640625" customWidth="1"/>
    <col min="4" max="4" width="12.33203125" customWidth="1"/>
    <col min="6" max="6" width="22.44140625" customWidth="1"/>
  </cols>
  <sheetData>
    <row r="1" spans="2:12" ht="15" thickBot="1" x14ac:dyDescent="0.35">
      <c r="B1" s="22"/>
      <c r="C1" s="23" t="s">
        <v>5</v>
      </c>
      <c r="D1" s="23" t="s">
        <v>7</v>
      </c>
      <c r="E1" s="23" t="s">
        <v>8</v>
      </c>
      <c r="F1" s="32" t="s">
        <v>94</v>
      </c>
    </row>
    <row r="2" spans="2:12" ht="15" thickBot="1" x14ac:dyDescent="0.35">
      <c r="B2" s="24" t="s">
        <v>93</v>
      </c>
      <c r="C2" s="99">
        <v>632633</v>
      </c>
      <c r="D2" s="99">
        <v>36908</v>
      </c>
      <c r="E2" s="99">
        <v>-202868</v>
      </c>
      <c r="F2" s="100">
        <v>466673</v>
      </c>
      <c r="G2" s="7"/>
      <c r="H2" s="7"/>
      <c r="I2" s="7"/>
      <c r="J2" s="7"/>
      <c r="K2" s="7"/>
      <c r="L2" s="7"/>
    </row>
    <row r="3" spans="2:12" ht="15" thickBot="1" x14ac:dyDescent="0.35">
      <c r="B3" s="24" t="s">
        <v>61</v>
      </c>
      <c r="C3" s="99">
        <v>565916</v>
      </c>
      <c r="D3" s="99">
        <v>25310</v>
      </c>
      <c r="E3" s="99">
        <v>-99574</v>
      </c>
      <c r="F3" s="101">
        <v>491652</v>
      </c>
      <c r="G3" s="7"/>
      <c r="H3" s="7"/>
      <c r="I3" s="7"/>
      <c r="J3" s="7"/>
      <c r="K3" s="7"/>
      <c r="L3" s="7"/>
    </row>
    <row r="4" spans="2:12" ht="15" thickBot="1" x14ac:dyDescent="0.35">
      <c r="B4" s="24" t="s">
        <v>62</v>
      </c>
      <c r="C4" s="99">
        <v>815780</v>
      </c>
      <c r="D4" s="99">
        <v>43222</v>
      </c>
      <c r="E4" s="99">
        <v>-106787</v>
      </c>
      <c r="F4" s="101">
        <v>752215</v>
      </c>
      <c r="G4" s="7"/>
      <c r="H4" s="7"/>
      <c r="I4" s="7"/>
      <c r="J4" s="7"/>
      <c r="K4" s="7"/>
      <c r="L4" s="7"/>
    </row>
    <row r="5" spans="2:12" ht="15" thickBot="1" x14ac:dyDescent="0.35">
      <c r="B5" s="24" t="s">
        <v>63</v>
      </c>
      <c r="C5" s="99">
        <v>972995</v>
      </c>
      <c r="D5" s="99">
        <v>54697</v>
      </c>
      <c r="E5" s="99">
        <v>-111346</v>
      </c>
      <c r="F5" s="101">
        <v>916346</v>
      </c>
      <c r="G5" s="7"/>
      <c r="H5" s="7"/>
      <c r="I5" s="7"/>
      <c r="J5" s="7"/>
      <c r="K5" s="7"/>
      <c r="L5" s="7"/>
    </row>
    <row r="6" spans="2:12" ht="15" thickBot="1" x14ac:dyDescent="0.35">
      <c r="B6" s="24" t="s">
        <v>72</v>
      </c>
      <c r="C6" s="99">
        <v>894365</v>
      </c>
      <c r="D6" s="99">
        <v>49584</v>
      </c>
      <c r="E6" s="99">
        <v>-90957</v>
      </c>
      <c r="F6" s="101">
        <v>852992</v>
      </c>
      <c r="G6" s="7"/>
      <c r="H6" s="7"/>
      <c r="I6" s="7"/>
      <c r="J6" s="7"/>
      <c r="K6" s="7"/>
      <c r="L6" s="7"/>
    </row>
    <row r="14" spans="2:12" x14ac:dyDescent="0.3">
      <c r="C14" s="7"/>
      <c r="D14" s="7"/>
      <c r="E14" s="7"/>
      <c r="F14" s="7"/>
      <c r="G14" s="7"/>
      <c r="H14" s="7"/>
    </row>
    <row r="15" spans="2:12" x14ac:dyDescent="0.3">
      <c r="C15" s="7"/>
      <c r="D15" s="7"/>
      <c r="E15" s="7"/>
      <c r="F15" s="7"/>
      <c r="G15" s="7"/>
      <c r="H15" s="7"/>
    </row>
    <row r="16" spans="2:12" x14ac:dyDescent="0.3">
      <c r="C16" s="7"/>
      <c r="D16" s="7"/>
      <c r="E16" s="7"/>
      <c r="F16" s="7"/>
      <c r="G16" s="7"/>
      <c r="H16" s="7"/>
    </row>
    <row r="17" spans="3:8" x14ac:dyDescent="0.3">
      <c r="C17" s="7"/>
      <c r="D17" s="7"/>
      <c r="E17" s="7"/>
      <c r="F17" s="7"/>
      <c r="G17" s="7"/>
      <c r="H17" s="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opLeftCell="A17" workbookViewId="0">
      <selection activeCell="O13" sqref="O13"/>
    </sheetView>
  </sheetViews>
  <sheetFormatPr defaultRowHeight="14.4" x14ac:dyDescent="0.3"/>
  <cols>
    <col min="2" max="2" width="17.44140625" customWidth="1"/>
    <col min="3" max="7" width="11.44140625" bestFit="1" customWidth="1"/>
    <col min="8" max="9" width="10.44140625" bestFit="1" customWidth="1"/>
  </cols>
  <sheetData>
    <row r="1" spans="1:18" x14ac:dyDescent="0.3">
      <c r="A1" s="79"/>
      <c r="B1" s="80"/>
      <c r="C1" s="110" t="s">
        <v>122</v>
      </c>
      <c r="D1" s="110"/>
      <c r="E1" s="110"/>
      <c r="F1" s="80"/>
      <c r="G1" s="80"/>
      <c r="H1" s="80"/>
      <c r="I1" s="81"/>
    </row>
    <row r="2" spans="1:18" ht="22.5" customHeight="1" x14ac:dyDescent="0.3">
      <c r="A2" s="63"/>
      <c r="B2" s="65" t="s">
        <v>107</v>
      </c>
      <c r="C2" s="27" t="s">
        <v>21</v>
      </c>
      <c r="D2" s="27" t="s">
        <v>22</v>
      </c>
      <c r="E2" s="27" t="s">
        <v>113</v>
      </c>
      <c r="F2" s="64" t="s">
        <v>108</v>
      </c>
      <c r="G2" s="64" t="s">
        <v>109</v>
      </c>
      <c r="H2" s="64" t="s">
        <v>110</v>
      </c>
      <c r="I2" s="64" t="s">
        <v>111</v>
      </c>
    </row>
    <row r="3" spans="1:18" x14ac:dyDescent="0.3">
      <c r="A3" s="10">
        <v>2002</v>
      </c>
      <c r="B3" s="17">
        <v>21.183170389018052</v>
      </c>
      <c r="C3" s="36">
        <v>53.5</v>
      </c>
      <c r="D3" s="36">
        <v>57.9</v>
      </c>
      <c r="E3" s="36">
        <v>55.8</v>
      </c>
      <c r="F3" s="36">
        <v>55.3</v>
      </c>
      <c r="G3" s="36">
        <v>74.900000000000006</v>
      </c>
      <c r="H3" s="36">
        <v>12.863510018917408</v>
      </c>
      <c r="I3" s="36">
        <v>0.83196603701006444</v>
      </c>
      <c r="K3" s="19"/>
      <c r="L3" s="19"/>
      <c r="M3" s="19"/>
      <c r="N3" s="19"/>
      <c r="O3" s="19"/>
      <c r="P3" s="19"/>
      <c r="Q3" s="19"/>
      <c r="R3" s="6"/>
    </row>
    <row r="4" spans="1:18" x14ac:dyDescent="0.3">
      <c r="A4" s="10">
        <v>2003</v>
      </c>
      <c r="B4" s="17">
        <v>21.146817442030272</v>
      </c>
      <c r="C4" s="36">
        <v>53</v>
      </c>
      <c r="D4" s="36">
        <v>57.7</v>
      </c>
      <c r="E4" s="36">
        <v>55.4</v>
      </c>
      <c r="F4" s="36">
        <v>57</v>
      </c>
      <c r="G4" s="36">
        <v>76.5</v>
      </c>
      <c r="H4" s="36">
        <v>13.168092902805554</v>
      </c>
      <c r="I4" s="36">
        <v>0.79787245392247164</v>
      </c>
      <c r="K4" s="19"/>
      <c r="L4" s="19"/>
      <c r="M4" s="19"/>
      <c r="N4" s="19"/>
      <c r="O4" s="19"/>
      <c r="P4" s="19"/>
      <c r="Q4" s="19"/>
      <c r="R4" s="6"/>
    </row>
    <row r="5" spans="1:18" x14ac:dyDescent="0.3">
      <c r="A5" s="10">
        <v>2004</v>
      </c>
      <c r="B5" s="17">
        <v>22.328969611307482</v>
      </c>
      <c r="C5" s="36">
        <v>52.7</v>
      </c>
      <c r="D5" s="36">
        <v>56.8</v>
      </c>
      <c r="E5" s="36">
        <v>54.8</v>
      </c>
      <c r="F5" s="36">
        <v>55.6</v>
      </c>
      <c r="G5" s="36">
        <v>76.2</v>
      </c>
      <c r="H5" s="36">
        <v>13.631934085909883</v>
      </c>
      <c r="I5" s="36">
        <v>0.86970355253975962</v>
      </c>
      <c r="K5" s="19"/>
      <c r="L5" s="19"/>
      <c r="M5" s="19"/>
      <c r="N5" s="19"/>
      <c r="O5" s="19"/>
      <c r="P5" s="19"/>
      <c r="Q5" s="19"/>
      <c r="R5" s="6"/>
    </row>
    <row r="6" spans="1:18" x14ac:dyDescent="0.3">
      <c r="A6" s="10">
        <v>2005</v>
      </c>
      <c r="B6" s="17">
        <v>23.000767917905339</v>
      </c>
      <c r="C6" s="36">
        <v>52.4</v>
      </c>
      <c r="D6" s="36">
        <v>56.1</v>
      </c>
      <c r="E6" s="36">
        <v>54.3</v>
      </c>
      <c r="F6" s="36">
        <v>55.5</v>
      </c>
      <c r="G6" s="36">
        <v>74.900000000000006</v>
      </c>
      <c r="H6" s="36">
        <v>14.064485613428763</v>
      </c>
      <c r="I6" s="36">
        <v>0.89362823044765793</v>
      </c>
      <c r="K6" s="19"/>
      <c r="L6" s="19"/>
      <c r="M6" s="19"/>
      <c r="N6" s="19"/>
      <c r="O6" s="19"/>
      <c r="P6" s="19"/>
      <c r="Q6" s="19"/>
      <c r="R6" s="6"/>
    </row>
    <row r="7" spans="1:18" x14ac:dyDescent="0.3">
      <c r="A7" s="10">
        <v>2006</v>
      </c>
      <c r="B7" s="17">
        <v>23.452998296707431</v>
      </c>
      <c r="C7" s="36">
        <v>52.3</v>
      </c>
      <c r="D7" s="36">
        <v>55.7</v>
      </c>
      <c r="E7" s="36">
        <v>54</v>
      </c>
      <c r="F7" s="36">
        <v>53.8</v>
      </c>
      <c r="G7" s="36">
        <v>72.2</v>
      </c>
      <c r="H7" s="36">
        <v>14.371514287460272</v>
      </c>
      <c r="I7" s="36">
        <v>0.90814840092471572</v>
      </c>
      <c r="K7" s="19"/>
      <c r="L7" s="19"/>
      <c r="M7" s="19"/>
      <c r="N7" s="19"/>
      <c r="O7" s="19"/>
      <c r="P7" s="19"/>
      <c r="Q7" s="19"/>
      <c r="R7" s="6"/>
    </row>
    <row r="8" spans="1:18" x14ac:dyDescent="0.3">
      <c r="A8" s="10">
        <v>2007</v>
      </c>
      <c r="B8" s="17">
        <v>23.857363650815007</v>
      </c>
      <c r="C8" s="36">
        <v>52.7</v>
      </c>
      <c r="D8" s="36">
        <v>56.2</v>
      </c>
      <c r="E8" s="36">
        <v>54.5</v>
      </c>
      <c r="F8" s="36">
        <v>49.5</v>
      </c>
      <c r="G8" s="36">
        <v>68</v>
      </c>
      <c r="H8" s="36">
        <v>14.178724570812205</v>
      </c>
      <c r="I8" s="36">
        <v>0.96786390800027988</v>
      </c>
      <c r="K8" s="19"/>
      <c r="L8" s="19"/>
      <c r="M8" s="19"/>
      <c r="N8" s="19"/>
      <c r="O8" s="19"/>
      <c r="P8" s="19"/>
      <c r="Q8" s="19"/>
      <c r="R8" s="6"/>
    </row>
    <row r="9" spans="1:18" x14ac:dyDescent="0.3">
      <c r="A9" s="10">
        <v>2008</v>
      </c>
      <c r="B9" s="17">
        <v>24.055847216978453</v>
      </c>
      <c r="C9" s="36">
        <v>53.3</v>
      </c>
      <c r="D9" s="36">
        <v>56.9</v>
      </c>
      <c r="E9" s="36">
        <v>55.2</v>
      </c>
      <c r="F9" s="36">
        <v>47.4</v>
      </c>
      <c r="G9" s="36">
        <v>64</v>
      </c>
      <c r="H9" s="36">
        <v>13.798552361971167</v>
      </c>
      <c r="I9" s="36">
        <v>1.0257294855007286</v>
      </c>
      <c r="K9" s="19"/>
      <c r="L9" s="19"/>
      <c r="M9" s="19"/>
      <c r="N9" s="19"/>
      <c r="O9" s="19"/>
      <c r="P9" s="19"/>
      <c r="Q9" s="19"/>
      <c r="R9" s="6"/>
    </row>
    <row r="10" spans="1:18" x14ac:dyDescent="0.3">
      <c r="A10" s="10">
        <v>2009</v>
      </c>
      <c r="B10" s="17">
        <v>23.848336307064798</v>
      </c>
      <c r="C10" s="36">
        <v>54.4</v>
      </c>
      <c r="D10" s="36">
        <v>59.5</v>
      </c>
      <c r="E10" s="36">
        <v>57</v>
      </c>
      <c r="F10" s="36">
        <v>44.1</v>
      </c>
      <c r="G10" s="36">
        <v>57.2</v>
      </c>
      <c r="H10" s="36">
        <v>12.741350709390939</v>
      </c>
      <c r="I10" s="36">
        <v>1.1106985597673857</v>
      </c>
      <c r="K10" s="19"/>
      <c r="L10" s="19"/>
      <c r="M10" s="19"/>
      <c r="N10" s="19"/>
      <c r="O10" s="19"/>
      <c r="P10" s="19"/>
      <c r="Q10" s="19"/>
      <c r="R10" s="6"/>
    </row>
    <row r="11" spans="1:18" x14ac:dyDescent="0.3">
      <c r="A11" s="10">
        <v>2010</v>
      </c>
      <c r="B11" s="17">
        <v>23.503021929213322</v>
      </c>
      <c r="C11" s="36">
        <v>55.7</v>
      </c>
      <c r="D11" s="36">
        <v>61</v>
      </c>
      <c r="E11" s="36">
        <v>58.4</v>
      </c>
      <c r="F11" s="36">
        <v>38</v>
      </c>
      <c r="G11" s="36">
        <v>53.4</v>
      </c>
      <c r="H11" s="36">
        <v>11.778147802179793</v>
      </c>
      <c r="I11" s="36">
        <v>1.1724874127033527</v>
      </c>
      <c r="K11" s="19"/>
      <c r="L11" s="19"/>
      <c r="M11" s="19"/>
      <c r="N11" s="19"/>
      <c r="O11" s="19"/>
      <c r="P11" s="19"/>
      <c r="Q11" s="19"/>
      <c r="R11" s="6"/>
    </row>
    <row r="12" spans="1:18" x14ac:dyDescent="0.3">
      <c r="A12" s="10">
        <v>2011</v>
      </c>
      <c r="B12" s="17">
        <v>22.91562524816943</v>
      </c>
      <c r="C12" s="36">
        <v>57.4</v>
      </c>
      <c r="D12" s="36">
        <v>62.8</v>
      </c>
      <c r="E12" s="36">
        <v>60.2</v>
      </c>
      <c r="F12" s="36">
        <v>36.200000000000003</v>
      </c>
      <c r="G12" s="36">
        <v>48.3</v>
      </c>
      <c r="H12" s="36">
        <v>10.791971216796336</v>
      </c>
      <c r="I12" s="36">
        <v>1.2123654031373094</v>
      </c>
      <c r="K12" s="19"/>
      <c r="L12" s="19"/>
      <c r="M12" s="19"/>
      <c r="N12" s="19"/>
      <c r="O12" s="19"/>
      <c r="P12" s="19"/>
      <c r="Q12" s="19"/>
      <c r="R12" s="6"/>
    </row>
    <row r="13" spans="1:18" x14ac:dyDescent="0.3">
      <c r="A13" s="10">
        <v>2012</v>
      </c>
      <c r="B13" s="17">
        <v>22.418453094556515</v>
      </c>
      <c r="C13" s="36">
        <v>58.4</v>
      </c>
      <c r="D13" s="36">
        <v>63.8</v>
      </c>
      <c r="E13" s="36">
        <v>61.1</v>
      </c>
      <c r="F13" s="36">
        <v>34.200000000000003</v>
      </c>
      <c r="G13" s="36">
        <v>43.9</v>
      </c>
      <c r="H13" s="36">
        <v>10.315664774844675</v>
      </c>
      <c r="I13" s="36">
        <v>1.2102788319711839</v>
      </c>
      <c r="K13" s="19"/>
      <c r="L13" s="19"/>
      <c r="M13" s="19"/>
      <c r="N13" s="19"/>
      <c r="O13" s="19"/>
      <c r="P13" s="19"/>
      <c r="Q13" s="19"/>
      <c r="R13" s="6"/>
    </row>
    <row r="14" spans="1:18" x14ac:dyDescent="0.3">
      <c r="A14" s="10">
        <v>2013</v>
      </c>
      <c r="B14" s="17">
        <v>21.993958668008126</v>
      </c>
      <c r="C14" s="36">
        <v>59</v>
      </c>
      <c r="D14" s="36">
        <v>64.599999999999994</v>
      </c>
      <c r="E14" s="36">
        <v>61.9</v>
      </c>
      <c r="F14" s="36">
        <v>31.9</v>
      </c>
      <c r="G14" s="36">
        <v>41.1</v>
      </c>
      <c r="H14" s="36">
        <v>9.9848467157769072</v>
      </c>
      <c r="I14" s="36">
        <v>1.2009111952231217</v>
      </c>
      <c r="K14" s="19"/>
      <c r="L14" s="19"/>
      <c r="M14" s="19"/>
      <c r="N14" s="19"/>
      <c r="O14" s="19"/>
      <c r="P14" s="19"/>
      <c r="Q14" s="19"/>
      <c r="R14" s="6"/>
    </row>
    <row r="15" spans="1:18" x14ac:dyDescent="0.3">
      <c r="A15" s="10">
        <v>2014</v>
      </c>
      <c r="B15" s="17">
        <v>21.617307191707361</v>
      </c>
      <c r="C15" s="36">
        <v>59.8</v>
      </c>
      <c r="D15" s="36">
        <v>65.7</v>
      </c>
      <c r="E15" s="36">
        <v>62.8</v>
      </c>
      <c r="F15" s="36">
        <v>30.5</v>
      </c>
      <c r="G15" s="36">
        <v>40.1</v>
      </c>
      <c r="H15" s="36">
        <v>9.5617373701247068</v>
      </c>
      <c r="I15" s="36">
        <v>1.2055569821582655</v>
      </c>
      <c r="K15" s="19"/>
      <c r="L15" s="19"/>
      <c r="M15" s="19"/>
      <c r="N15" s="19"/>
      <c r="O15" s="19"/>
      <c r="P15" s="19"/>
      <c r="Q15" s="19"/>
      <c r="R15" s="6"/>
    </row>
    <row r="16" spans="1:18" x14ac:dyDescent="0.3">
      <c r="A16" s="16">
        <v>2015</v>
      </c>
      <c r="B16" s="17">
        <v>21.095529114643277</v>
      </c>
      <c r="C16" s="17">
        <v>60.2</v>
      </c>
      <c r="D16" s="17">
        <v>65.8</v>
      </c>
      <c r="E16" s="17">
        <v>63.1</v>
      </c>
      <c r="F16" s="17">
        <v>29.2</v>
      </c>
      <c r="G16" s="17">
        <v>39.6</v>
      </c>
      <c r="H16" s="17">
        <v>9.503627144452695</v>
      </c>
      <c r="I16" s="17">
        <v>1.1591901970190579</v>
      </c>
      <c r="K16" s="19"/>
      <c r="L16" s="19"/>
      <c r="M16" s="19"/>
      <c r="N16" s="19"/>
      <c r="O16" s="19"/>
      <c r="P16" s="19"/>
      <c r="Q16" s="19"/>
      <c r="R16" s="6"/>
    </row>
    <row r="17" spans="1:18" x14ac:dyDescent="0.3">
      <c r="A17" s="2">
        <v>2016</v>
      </c>
      <c r="B17" s="17">
        <v>20.401485808066308</v>
      </c>
      <c r="C17" s="17">
        <v>60.9</v>
      </c>
      <c r="D17" s="17">
        <v>66.5</v>
      </c>
      <c r="E17" s="17">
        <v>63.8</v>
      </c>
      <c r="F17" s="17">
        <v>28.1</v>
      </c>
      <c r="G17" s="17">
        <v>39.1</v>
      </c>
      <c r="H17" s="17">
        <v>9.2095469167466248</v>
      </c>
      <c r="I17" s="17">
        <v>1.1191938891319684</v>
      </c>
      <c r="K17" s="19"/>
      <c r="L17" s="19"/>
      <c r="M17" s="19"/>
      <c r="N17" s="19"/>
      <c r="O17" s="19"/>
      <c r="P17" s="19"/>
      <c r="Q17" s="19"/>
      <c r="R17" s="6"/>
    </row>
    <row r="18" spans="1:18" x14ac:dyDescent="0.3">
      <c r="A18" s="2">
        <v>2017</v>
      </c>
      <c r="B18" s="17">
        <v>20.496108821742336</v>
      </c>
      <c r="C18" s="17">
        <v>61.6</v>
      </c>
      <c r="D18" s="17">
        <v>66.8</v>
      </c>
      <c r="E18" s="17">
        <v>64.2</v>
      </c>
      <c r="F18" s="17">
        <v>26.9</v>
      </c>
      <c r="G18" s="17">
        <v>38.299999999999997</v>
      </c>
      <c r="H18" s="17">
        <v>9.0492064671866235</v>
      </c>
      <c r="I18" s="17">
        <v>1.1446902354555715</v>
      </c>
      <c r="K18" s="19"/>
      <c r="L18" s="19"/>
      <c r="M18" s="19"/>
      <c r="N18" s="19"/>
      <c r="O18" s="19"/>
      <c r="P18" s="19"/>
      <c r="Q18" s="19"/>
      <c r="R18" s="6"/>
    </row>
    <row r="19" spans="1:18" x14ac:dyDescent="0.3">
      <c r="A19" s="16">
        <v>2018</v>
      </c>
      <c r="B19" s="17">
        <v>20.430681982589125</v>
      </c>
      <c r="C19" s="17">
        <v>61.8</v>
      </c>
      <c r="D19" s="17">
        <v>67.400000000000006</v>
      </c>
      <c r="E19" s="17">
        <v>64.7</v>
      </c>
      <c r="F19" s="17">
        <v>26</v>
      </c>
      <c r="G19" s="17">
        <v>38</v>
      </c>
      <c r="H19" s="17">
        <v>8.9291530421763632</v>
      </c>
      <c r="I19" s="17">
        <v>1.150152894041276</v>
      </c>
      <c r="K19" s="19"/>
      <c r="L19" s="19"/>
      <c r="M19" s="19"/>
      <c r="N19" s="19"/>
      <c r="O19" s="19"/>
      <c r="P19" s="19"/>
      <c r="Q19" s="19"/>
      <c r="R19" s="6"/>
    </row>
    <row r="20" spans="1:18" x14ac:dyDescent="0.3">
      <c r="A20" s="16">
        <v>2019</v>
      </c>
      <c r="B20" s="17">
        <v>20.060951361478313</v>
      </c>
      <c r="C20" s="17">
        <v>62.1</v>
      </c>
      <c r="D20" s="17">
        <v>67.8</v>
      </c>
      <c r="E20" s="17">
        <v>65</v>
      </c>
      <c r="F20" s="17">
        <v>24.8</v>
      </c>
      <c r="G20" s="17">
        <v>36.700000000000003</v>
      </c>
      <c r="H20" s="17">
        <v>8.8309386923107329</v>
      </c>
      <c r="I20" s="17">
        <v>1.1230012669167579</v>
      </c>
      <c r="K20" s="19"/>
      <c r="L20" s="19"/>
      <c r="M20" s="19"/>
      <c r="N20" s="19"/>
      <c r="O20" s="19"/>
      <c r="P20" s="19"/>
      <c r="Q20" s="19"/>
      <c r="R20" s="6"/>
    </row>
    <row r="21" spans="1:18" x14ac:dyDescent="0.3">
      <c r="A21" s="16">
        <v>2020</v>
      </c>
      <c r="B21" s="17">
        <v>19.717310911254909</v>
      </c>
      <c r="C21" s="17">
        <v>62.4</v>
      </c>
      <c r="D21" s="17">
        <v>68.400000000000006</v>
      </c>
      <c r="E21" s="17">
        <v>65.5</v>
      </c>
      <c r="F21" s="17">
        <v>23.7</v>
      </c>
      <c r="G21" s="17">
        <v>34.4</v>
      </c>
      <c r="H21" s="17">
        <v>8.731564951782536</v>
      </c>
      <c r="I21" s="17">
        <v>1.0985745959472375</v>
      </c>
      <c r="J21" s="19"/>
      <c r="K21" s="19"/>
      <c r="L21" s="19"/>
      <c r="M21" s="19"/>
      <c r="N21" s="19"/>
      <c r="O21" s="19"/>
      <c r="P21" s="19"/>
      <c r="Q21" s="19"/>
      <c r="R21" s="6"/>
    </row>
    <row r="22" spans="1:18" x14ac:dyDescent="0.3">
      <c r="A22" s="83">
        <v>2021</v>
      </c>
      <c r="B22" s="17">
        <v>19.392205686921589</v>
      </c>
      <c r="C22" s="17">
        <v>59.3</v>
      </c>
      <c r="D22" s="17">
        <v>64.599999999999994</v>
      </c>
      <c r="E22" s="17">
        <v>62</v>
      </c>
      <c r="F22" s="17">
        <v>24.1</v>
      </c>
      <c r="G22" s="17">
        <v>30.8</v>
      </c>
      <c r="H22" s="17">
        <v>11.570976748108482</v>
      </c>
      <c r="I22" s="17">
        <v>0.78212289388131062</v>
      </c>
    </row>
  </sheetData>
  <dataConsolidate>
    <dataRefs count="2">
      <dataRef ref="D3" sheet="Mortality Indicators over time"/>
      <dataRef ref="E3" sheet="Mortality Indicators over time"/>
    </dataRefs>
  </dataConsolidate>
  <mergeCells count="1">
    <mergeCell ref="C1:E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workbookViewId="0">
      <selection activeCell="D8" sqref="D8"/>
    </sheetView>
  </sheetViews>
  <sheetFormatPr defaultRowHeight="14.4" x14ac:dyDescent="0.3"/>
  <cols>
    <col min="2" max="2" width="10.6640625" customWidth="1"/>
    <col min="3" max="3" width="13.44140625" customWidth="1"/>
    <col min="4" max="4" width="14.6640625" customWidth="1"/>
    <col min="5" max="5" width="12.5546875" customWidth="1"/>
    <col min="7" max="7" width="10.6640625" bestFit="1" customWidth="1"/>
    <col min="8" max="8" width="11.5546875" customWidth="1"/>
    <col min="9" max="9" width="11.88671875" customWidth="1"/>
    <col min="10" max="10" width="14.5546875" customWidth="1"/>
  </cols>
  <sheetData>
    <row r="2" spans="1:10" ht="24" x14ac:dyDescent="0.3">
      <c r="A2" s="70"/>
      <c r="B2" s="70" t="s">
        <v>18</v>
      </c>
      <c r="C2" s="70" t="s">
        <v>55</v>
      </c>
      <c r="D2" s="70" t="s">
        <v>74</v>
      </c>
      <c r="E2" s="70" t="s">
        <v>19</v>
      </c>
      <c r="F2" s="26"/>
      <c r="G2" s="20"/>
    </row>
    <row r="3" spans="1:10" x14ac:dyDescent="0.3">
      <c r="A3" s="71">
        <v>2002</v>
      </c>
      <c r="B3" s="102">
        <v>983092</v>
      </c>
      <c r="C3" s="102">
        <v>596983</v>
      </c>
      <c r="D3" s="102">
        <v>181497</v>
      </c>
      <c r="E3" s="103">
        <v>30.402373266910448</v>
      </c>
      <c r="F3" s="37"/>
      <c r="G3" s="7"/>
      <c r="H3" s="7"/>
      <c r="I3" s="7"/>
      <c r="J3" s="7"/>
    </row>
    <row r="4" spans="1:10" x14ac:dyDescent="0.3">
      <c r="A4" s="71">
        <v>2003</v>
      </c>
      <c r="B4" s="102">
        <v>991067</v>
      </c>
      <c r="C4" s="102">
        <v>617135</v>
      </c>
      <c r="D4" s="102">
        <v>209583</v>
      </c>
      <c r="E4" s="103">
        <v>33.960640702601538</v>
      </c>
      <c r="F4" s="37"/>
      <c r="G4" s="7"/>
      <c r="H4" s="7"/>
      <c r="I4" s="7"/>
      <c r="J4" s="7"/>
    </row>
    <row r="5" spans="1:10" x14ac:dyDescent="0.3">
      <c r="A5" s="71">
        <v>2004</v>
      </c>
      <c r="B5" s="102">
        <v>1057881</v>
      </c>
      <c r="C5" s="102">
        <v>645841</v>
      </c>
      <c r="D5" s="102">
        <v>238304</v>
      </c>
      <c r="E5" s="103">
        <v>36.898245853081484</v>
      </c>
      <c r="F5" s="37"/>
      <c r="G5" s="7"/>
      <c r="H5" s="7"/>
      <c r="I5" s="7"/>
      <c r="J5" s="7"/>
    </row>
    <row r="6" spans="1:10" x14ac:dyDescent="0.3">
      <c r="A6" s="71">
        <v>2005</v>
      </c>
      <c r="B6" s="102">
        <v>1102207</v>
      </c>
      <c r="C6" s="102">
        <v>673977</v>
      </c>
      <c r="D6" s="102">
        <v>263300</v>
      </c>
      <c r="E6" s="103">
        <v>39.066615032857207</v>
      </c>
      <c r="F6" s="37"/>
      <c r="G6" s="7"/>
      <c r="H6" s="7"/>
      <c r="I6" s="7"/>
      <c r="J6" s="7"/>
    </row>
    <row r="7" spans="1:10" x14ac:dyDescent="0.3">
      <c r="A7" s="71">
        <v>2006</v>
      </c>
      <c r="B7" s="102">
        <v>1137157</v>
      </c>
      <c r="C7" s="102">
        <v>696827</v>
      </c>
      <c r="D7" s="102">
        <v>276347</v>
      </c>
      <c r="E7" s="103">
        <v>39.65790648180969</v>
      </c>
      <c r="F7" s="37"/>
      <c r="G7" s="7"/>
      <c r="H7" s="7"/>
      <c r="I7" s="7"/>
      <c r="J7" s="7"/>
    </row>
    <row r="8" spans="1:10" x14ac:dyDescent="0.3">
      <c r="A8" s="71">
        <v>2007</v>
      </c>
      <c r="B8" s="102">
        <v>1171370</v>
      </c>
      <c r="C8" s="102">
        <v>696160</v>
      </c>
      <c r="D8" s="102">
        <v>274501</v>
      </c>
      <c r="E8" s="103">
        <v>39.430734313950815</v>
      </c>
      <c r="F8" s="37"/>
      <c r="G8" s="7"/>
      <c r="H8" s="7"/>
      <c r="I8" s="7"/>
      <c r="J8" s="7"/>
    </row>
    <row r="9" spans="1:10" x14ac:dyDescent="0.3">
      <c r="A9" s="71">
        <v>2008</v>
      </c>
      <c r="B9" s="102">
        <v>1196958</v>
      </c>
      <c r="C9" s="102">
        <v>686582</v>
      </c>
      <c r="D9" s="102">
        <v>258026</v>
      </c>
      <c r="E9" s="103">
        <v>37.581235744601521</v>
      </c>
      <c r="F9" s="37"/>
      <c r="G9" s="7"/>
      <c r="H9" s="7"/>
      <c r="I9" s="7"/>
      <c r="J9" s="7"/>
    </row>
    <row r="10" spans="1:10" x14ac:dyDescent="0.3">
      <c r="A10" s="71">
        <v>2009</v>
      </c>
      <c r="B10" s="102">
        <v>1203604</v>
      </c>
      <c r="C10" s="102">
        <v>643045</v>
      </c>
      <c r="D10" s="102">
        <v>202218</v>
      </c>
      <c r="E10" s="103">
        <v>31.446943837523033</v>
      </c>
      <c r="F10" s="37"/>
      <c r="G10" s="7"/>
      <c r="H10" s="7"/>
      <c r="I10" s="7"/>
      <c r="J10" s="7"/>
    </row>
    <row r="11" spans="1:10" x14ac:dyDescent="0.3">
      <c r="A11" s="71">
        <v>2010</v>
      </c>
      <c r="B11" s="102">
        <v>1203967</v>
      </c>
      <c r="C11" s="102">
        <v>603347</v>
      </c>
      <c r="D11" s="102">
        <v>178255</v>
      </c>
      <c r="E11" s="103">
        <v>29.544358387461944</v>
      </c>
      <c r="F11" s="37"/>
      <c r="G11" s="7"/>
      <c r="H11" s="7"/>
      <c r="I11" s="7"/>
      <c r="J11" s="7"/>
    </row>
    <row r="12" spans="1:10" x14ac:dyDescent="0.3">
      <c r="A12" s="71">
        <v>2011</v>
      </c>
      <c r="B12" s="102">
        <v>1192033</v>
      </c>
      <c r="C12" s="102">
        <v>561381</v>
      </c>
      <c r="D12" s="102">
        <v>158441</v>
      </c>
      <c r="E12" s="103">
        <v>28.223434708335336</v>
      </c>
      <c r="F12" s="37"/>
      <c r="G12" s="7"/>
      <c r="H12" s="7"/>
      <c r="I12" s="7"/>
      <c r="J12" s="7"/>
    </row>
    <row r="13" spans="1:10" x14ac:dyDescent="0.3">
      <c r="A13" s="71">
        <v>2012</v>
      </c>
      <c r="B13" s="102">
        <v>1184320</v>
      </c>
      <c r="C13" s="102">
        <v>544956</v>
      </c>
      <c r="D13" s="102">
        <v>143630</v>
      </c>
      <c r="E13" s="103">
        <v>26.356256284911073</v>
      </c>
      <c r="F13" s="37"/>
      <c r="G13" s="7"/>
      <c r="H13" s="7"/>
      <c r="I13" s="7"/>
      <c r="J13" s="7"/>
    </row>
    <row r="14" spans="1:10" x14ac:dyDescent="0.3">
      <c r="A14" s="71">
        <v>2013</v>
      </c>
      <c r="B14" s="102">
        <v>1179957</v>
      </c>
      <c r="C14" s="102">
        <v>535678</v>
      </c>
      <c r="D14" s="102">
        <v>133590</v>
      </c>
      <c r="E14" s="103">
        <v>24.938489166999577</v>
      </c>
      <c r="F14" s="37"/>
      <c r="G14" s="7"/>
      <c r="H14" s="7"/>
      <c r="I14" s="7"/>
      <c r="J14" s="7"/>
    </row>
    <row r="15" spans="1:10" x14ac:dyDescent="0.3">
      <c r="A15" s="71">
        <v>2014</v>
      </c>
      <c r="B15" s="102">
        <v>1177893</v>
      </c>
      <c r="C15" s="102">
        <v>521005</v>
      </c>
      <c r="D15" s="102">
        <v>112497</v>
      </c>
      <c r="E15" s="103">
        <v>21.592307175554936</v>
      </c>
      <c r="F15" s="37"/>
      <c r="G15" s="7"/>
      <c r="H15" s="7"/>
      <c r="I15" s="7"/>
      <c r="J15" s="7"/>
    </row>
    <row r="16" spans="1:10" x14ac:dyDescent="0.3">
      <c r="A16" s="71">
        <v>2015</v>
      </c>
      <c r="B16" s="102">
        <v>1167002</v>
      </c>
      <c r="C16" s="102">
        <v>525739</v>
      </c>
      <c r="D16" s="102">
        <v>113695</v>
      </c>
      <c r="E16" s="103">
        <v>21.625749659051355</v>
      </c>
      <c r="F16" s="37"/>
      <c r="G16" s="7"/>
      <c r="H16" s="7"/>
      <c r="I16" s="7"/>
      <c r="J16" s="7"/>
    </row>
    <row r="17" spans="1:10" x14ac:dyDescent="0.3">
      <c r="A17" s="71">
        <v>2016</v>
      </c>
      <c r="B17" s="102">
        <v>1145354</v>
      </c>
      <c r="C17" s="102">
        <v>517030</v>
      </c>
      <c r="D17" s="102">
        <v>97404</v>
      </c>
      <c r="E17" s="103">
        <v>18.839138928108621</v>
      </c>
      <c r="F17" s="37"/>
      <c r="G17" s="7"/>
      <c r="H17" s="7"/>
      <c r="I17" s="7"/>
      <c r="J17" s="7"/>
    </row>
    <row r="18" spans="1:10" x14ac:dyDescent="0.3">
      <c r="A18" s="71">
        <v>2017</v>
      </c>
      <c r="B18" s="102">
        <v>1168092</v>
      </c>
      <c r="C18" s="102">
        <v>515722</v>
      </c>
      <c r="D18" s="102">
        <v>91590</v>
      </c>
      <c r="E18" s="103">
        <v>17.759568139423955</v>
      </c>
      <c r="F18" s="37"/>
      <c r="G18" s="7"/>
      <c r="H18" s="7"/>
      <c r="I18" s="7"/>
      <c r="J18" s="7"/>
    </row>
    <row r="19" spans="1:10" x14ac:dyDescent="0.3">
      <c r="A19" s="72">
        <v>2018</v>
      </c>
      <c r="B19" s="104">
        <v>1182107</v>
      </c>
      <c r="C19" s="104">
        <v>516635</v>
      </c>
      <c r="D19" s="104">
        <v>82432</v>
      </c>
      <c r="E19" s="105">
        <v>15.955558566492787</v>
      </c>
      <c r="F19" s="19"/>
      <c r="G19" s="7"/>
      <c r="H19" s="7"/>
      <c r="I19" s="7"/>
      <c r="J19" s="7"/>
    </row>
    <row r="20" spans="1:10" x14ac:dyDescent="0.3">
      <c r="A20" s="72">
        <v>2019</v>
      </c>
      <c r="B20" s="104">
        <v>1178116</v>
      </c>
      <c r="C20" s="104">
        <v>518613</v>
      </c>
      <c r="D20" s="106">
        <v>80881</v>
      </c>
      <c r="E20" s="105">
        <v>15.595636823604501</v>
      </c>
      <c r="F20" s="19"/>
      <c r="G20" s="7"/>
      <c r="H20" s="7"/>
      <c r="I20" s="7"/>
      <c r="J20" s="7"/>
    </row>
    <row r="21" spans="1:10" x14ac:dyDescent="0.3">
      <c r="A21" s="72">
        <v>2020</v>
      </c>
      <c r="B21" s="104">
        <v>1173943</v>
      </c>
      <c r="C21" s="104">
        <v>519865</v>
      </c>
      <c r="D21" s="104">
        <v>79420</v>
      </c>
      <c r="E21" s="105">
        <v>15.277043078491531</v>
      </c>
      <c r="G21" s="7"/>
      <c r="H21" s="7"/>
      <c r="I21" s="7"/>
      <c r="J21" s="7"/>
    </row>
    <row r="22" spans="1:10" x14ac:dyDescent="0.3">
      <c r="A22" s="72">
        <v>2021</v>
      </c>
      <c r="B22" s="18">
        <v>1166304</v>
      </c>
      <c r="C22" s="18">
        <v>695913</v>
      </c>
      <c r="D22" s="18">
        <v>85154</v>
      </c>
      <c r="E22" s="107">
        <v>12.236299652399078</v>
      </c>
      <c r="F22" s="5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zoomScale="92" zoomScaleNormal="92" workbookViewId="0">
      <selection activeCell="M15" sqref="M15"/>
    </sheetView>
  </sheetViews>
  <sheetFormatPr defaultRowHeight="14.4" x14ac:dyDescent="0.3"/>
  <cols>
    <col min="2" max="2" width="10.88671875" customWidth="1"/>
    <col min="3" max="3" width="11.6640625" customWidth="1"/>
    <col min="4" max="5" width="9.33203125" customWidth="1"/>
    <col min="6" max="6" width="13.6640625" customWidth="1"/>
    <col min="7" max="7" width="11.5546875" customWidth="1"/>
    <col min="8" max="8" width="9.6640625" customWidth="1"/>
    <col min="17" max="17" width="9.33203125" customWidth="1"/>
  </cols>
  <sheetData>
    <row r="1" spans="1:15" x14ac:dyDescent="0.3">
      <c r="H1" s="3"/>
      <c r="I1" s="3"/>
    </row>
    <row r="2" spans="1:15" ht="55.2" x14ac:dyDescent="0.3">
      <c r="A2" s="73"/>
      <c r="B2" s="55" t="s">
        <v>114</v>
      </c>
      <c r="C2" s="55" t="s">
        <v>115</v>
      </c>
      <c r="D2" s="55" t="s">
        <v>116</v>
      </c>
      <c r="E2" s="55" t="s">
        <v>117</v>
      </c>
      <c r="F2" s="55" t="s">
        <v>118</v>
      </c>
      <c r="G2" s="74" t="s">
        <v>125</v>
      </c>
      <c r="H2" s="3"/>
      <c r="I2" s="12"/>
      <c r="J2" s="12"/>
      <c r="K2" s="12"/>
      <c r="L2" s="12"/>
      <c r="M2" s="12"/>
      <c r="N2" s="12"/>
    </row>
    <row r="3" spans="1:15" x14ac:dyDescent="0.3">
      <c r="A3" s="71">
        <v>2002</v>
      </c>
      <c r="B3" s="86">
        <v>15.244367833030084</v>
      </c>
      <c r="C3" s="29">
        <v>13.178704932488033</v>
      </c>
      <c r="D3" s="86">
        <v>6.31</v>
      </c>
      <c r="E3" s="87">
        <v>1.93</v>
      </c>
      <c r="F3" s="86">
        <v>8.1373997771988691</v>
      </c>
      <c r="G3" s="86">
        <v>3.776494</v>
      </c>
      <c r="H3" s="3"/>
      <c r="I3" s="66"/>
      <c r="J3" s="66"/>
      <c r="K3" s="66"/>
      <c r="L3" s="67"/>
      <c r="M3" s="67"/>
      <c r="N3" s="67"/>
    </row>
    <row r="4" spans="1:15" x14ac:dyDescent="0.3">
      <c r="A4" s="71">
        <v>2003</v>
      </c>
      <c r="B4" s="86">
        <v>15.97615478857985</v>
      </c>
      <c r="C4" s="29">
        <v>13.7674077104564</v>
      </c>
      <c r="D4" s="86">
        <v>6.32</v>
      </c>
      <c r="E4" s="87">
        <v>1.85</v>
      </c>
      <c r="F4" s="86">
        <v>8.6197655238739337</v>
      </c>
      <c r="G4" s="86">
        <v>4.0397410000000002</v>
      </c>
      <c r="H4" s="3"/>
      <c r="I4" s="66"/>
      <c r="J4" s="66"/>
      <c r="K4" s="66"/>
      <c r="L4" s="67"/>
      <c r="M4" s="67"/>
      <c r="N4" s="67"/>
    </row>
    <row r="5" spans="1:15" x14ac:dyDescent="0.3">
      <c r="A5" s="71">
        <v>2004</v>
      </c>
      <c r="B5" s="86">
        <v>16.547798718673572</v>
      </c>
      <c r="C5" s="29">
        <v>14.212681726448755</v>
      </c>
      <c r="D5" s="86">
        <v>6.29</v>
      </c>
      <c r="E5" s="87">
        <v>1.78</v>
      </c>
      <c r="F5" s="86">
        <v>9.0124102255395329</v>
      </c>
      <c r="G5" s="86">
        <v>4.2698159999999996</v>
      </c>
      <c r="H5" s="3"/>
      <c r="I5" s="66"/>
      <c r="J5" s="66"/>
      <c r="K5" s="66"/>
      <c r="L5" s="67"/>
      <c r="M5" s="67"/>
      <c r="N5" s="67"/>
    </row>
    <row r="6" spans="1:15" x14ac:dyDescent="0.3">
      <c r="A6" s="71">
        <v>2005</v>
      </c>
      <c r="B6" s="86">
        <v>17.001022070104863</v>
      </c>
      <c r="C6" s="29">
        <v>14.55036499562053</v>
      </c>
      <c r="D6" s="86">
        <v>6.25</v>
      </c>
      <c r="E6" s="87">
        <v>1.72</v>
      </c>
      <c r="F6" s="86">
        <v>9.3266047129085035</v>
      </c>
      <c r="G6" s="86">
        <v>4.4693529999999999</v>
      </c>
      <c r="H6" s="3"/>
      <c r="I6" s="66"/>
      <c r="J6" s="66"/>
      <c r="K6" s="66"/>
      <c r="L6" s="67"/>
      <c r="M6" s="67"/>
      <c r="N6" s="67"/>
    </row>
    <row r="7" spans="1:15" x14ac:dyDescent="0.3">
      <c r="A7" s="71">
        <v>2006</v>
      </c>
      <c r="B7" s="86">
        <v>17.396896264609193</v>
      </c>
      <c r="C7" s="29">
        <v>14.827359633498141</v>
      </c>
      <c r="D7" s="86">
        <v>6.18</v>
      </c>
      <c r="E7" s="87">
        <v>1.68</v>
      </c>
      <c r="F7" s="86">
        <v>9.5932173872727606</v>
      </c>
      <c r="G7" s="86">
        <v>4.6514340000000001</v>
      </c>
      <c r="H7" s="3"/>
      <c r="I7" s="66"/>
      <c r="J7" s="66"/>
      <c r="K7" s="66"/>
      <c r="L7" s="67"/>
      <c r="M7" s="67"/>
      <c r="N7" s="67"/>
    </row>
    <row r="8" spans="1:15" x14ac:dyDescent="0.3">
      <c r="A8" s="71">
        <v>2007</v>
      </c>
      <c r="B8" s="86">
        <v>17.768949819490913</v>
      </c>
      <c r="C8" s="29">
        <v>15.090099715867344</v>
      </c>
      <c r="D8" s="86">
        <v>6.13</v>
      </c>
      <c r="E8" s="87">
        <v>1.65</v>
      </c>
      <c r="F8" s="86">
        <v>9.8289621366991256</v>
      </c>
      <c r="G8" s="86">
        <v>4.8259059999999998</v>
      </c>
      <c r="H8" s="3"/>
      <c r="I8" s="66"/>
      <c r="J8" s="66"/>
      <c r="K8" s="66"/>
      <c r="L8" s="67"/>
      <c r="M8" s="67"/>
      <c r="N8" s="67"/>
    </row>
    <row r="9" spans="1:15" x14ac:dyDescent="0.3">
      <c r="A9" s="71">
        <v>2008</v>
      </c>
      <c r="B9" s="86">
        <v>18.164846040097725</v>
      </c>
      <c r="C9" s="29">
        <v>15.375727331204391</v>
      </c>
      <c r="D9" s="86">
        <v>6.11</v>
      </c>
      <c r="E9" s="87">
        <v>1.63</v>
      </c>
      <c r="F9" s="86">
        <v>10.070359298887041</v>
      </c>
      <c r="G9" s="86">
        <v>5.0107549999999996</v>
      </c>
      <c r="H9" s="3"/>
      <c r="I9" s="66"/>
      <c r="J9" s="66"/>
      <c r="K9" s="66"/>
      <c r="L9" s="67"/>
      <c r="M9" s="67"/>
      <c r="N9" s="67"/>
    </row>
    <row r="10" spans="1:15" x14ac:dyDescent="0.3">
      <c r="A10" s="71">
        <v>2009</v>
      </c>
      <c r="B10" s="86">
        <v>18.775022529967565</v>
      </c>
      <c r="C10" s="29">
        <v>15.803895297856974</v>
      </c>
      <c r="D10" s="86">
        <v>6.16</v>
      </c>
      <c r="E10" s="87">
        <v>1.65</v>
      </c>
      <c r="F10" s="86">
        <v>10.387078276775977</v>
      </c>
      <c r="G10" s="86">
        <v>5.242267</v>
      </c>
      <c r="H10" s="3"/>
      <c r="I10" s="66"/>
      <c r="J10" s="66"/>
      <c r="K10" s="66"/>
      <c r="L10" s="67"/>
      <c r="M10" s="67"/>
      <c r="N10" s="67"/>
    </row>
    <row r="11" spans="1:15" x14ac:dyDescent="0.3">
      <c r="A11" s="71">
        <v>2010</v>
      </c>
      <c r="B11" s="86">
        <v>19.401729846886951</v>
      </c>
      <c r="C11" s="29">
        <v>16.221498096460401</v>
      </c>
      <c r="D11" s="86">
        <v>6.2</v>
      </c>
      <c r="E11" s="87">
        <v>1.6</v>
      </c>
      <c r="F11" s="86">
        <v>10.698704916989517</v>
      </c>
      <c r="G11" s="86">
        <v>5.4805260000000002</v>
      </c>
      <c r="H11" s="3"/>
      <c r="I11" s="66"/>
      <c r="J11" s="66"/>
      <c r="K11" s="66"/>
      <c r="L11" s="67"/>
      <c r="M11" s="67"/>
      <c r="N11" s="67"/>
    </row>
    <row r="12" spans="1:15" x14ac:dyDescent="0.3">
      <c r="A12" s="71">
        <v>2011</v>
      </c>
      <c r="B12" s="86">
        <v>20.069833873593019</v>
      </c>
      <c r="C12" s="29">
        <v>16.691389876936586</v>
      </c>
      <c r="D12" s="86">
        <v>6.23</v>
      </c>
      <c r="E12" s="87">
        <v>1.61</v>
      </c>
      <c r="F12" s="86">
        <v>11.049219122464358</v>
      </c>
      <c r="G12" s="86">
        <v>5.7476279999999997</v>
      </c>
      <c r="H12" s="3"/>
      <c r="I12" s="66"/>
      <c r="J12" s="66"/>
      <c r="K12" s="66"/>
      <c r="L12" s="67"/>
      <c r="M12" s="67"/>
      <c r="N12" s="67"/>
    </row>
    <row r="13" spans="1:15" x14ac:dyDescent="0.3">
      <c r="A13" s="71">
        <v>2012</v>
      </c>
      <c r="B13" s="86">
        <v>20.762027687400735</v>
      </c>
      <c r="C13" s="29">
        <v>17.190077117993486</v>
      </c>
      <c r="D13" s="86">
        <v>6.29</v>
      </c>
      <c r="E13" s="87">
        <v>1.61</v>
      </c>
      <c r="F13" s="86">
        <v>11.411108853887024</v>
      </c>
      <c r="G13" s="86">
        <v>6.0282520000000002</v>
      </c>
      <c r="H13" s="3"/>
      <c r="I13" s="66"/>
      <c r="J13" s="66"/>
      <c r="K13" s="66"/>
      <c r="L13" s="67"/>
      <c r="M13" s="67"/>
      <c r="N13" s="67"/>
      <c r="O13" s="67"/>
    </row>
    <row r="14" spans="1:15" x14ac:dyDescent="0.3">
      <c r="A14" s="71">
        <v>2013</v>
      </c>
      <c r="B14" s="86">
        <v>21.376517116417624</v>
      </c>
      <c r="C14" s="29">
        <v>17.634340347506019</v>
      </c>
      <c r="D14" s="86">
        <v>6.29</v>
      </c>
      <c r="E14" s="87">
        <v>1.52</v>
      </c>
      <c r="F14" s="86">
        <v>11.734617987570042</v>
      </c>
      <c r="G14" s="86">
        <v>6.2955160000000001</v>
      </c>
      <c r="H14" s="3"/>
      <c r="I14" s="66"/>
      <c r="J14" s="66"/>
      <c r="K14" s="66"/>
      <c r="L14" s="67"/>
      <c r="M14" s="67"/>
      <c r="N14" s="67"/>
      <c r="O14" s="67"/>
    </row>
    <row r="15" spans="1:15" x14ac:dyDescent="0.3">
      <c r="A15" s="71">
        <v>2014</v>
      </c>
      <c r="B15" s="86">
        <v>21.960230316255725</v>
      </c>
      <c r="C15" s="29">
        <v>18.060307556886787</v>
      </c>
      <c r="D15" s="86">
        <v>6.24</v>
      </c>
      <c r="E15" s="87">
        <v>1.47</v>
      </c>
      <c r="F15" s="86">
        <v>12.060320339624456</v>
      </c>
      <c r="G15" s="86">
        <v>6.5714779999999999</v>
      </c>
      <c r="H15" s="3"/>
      <c r="I15" s="66"/>
      <c r="J15" s="66"/>
      <c r="K15" s="66"/>
      <c r="L15" s="67"/>
      <c r="M15" s="67"/>
      <c r="N15" s="67"/>
      <c r="O15" s="67"/>
    </row>
    <row r="16" spans="1:15" x14ac:dyDescent="0.3">
      <c r="A16" s="71">
        <v>2015</v>
      </c>
      <c r="B16" s="86">
        <v>22.485223811083337</v>
      </c>
      <c r="C16" s="29">
        <v>18.45216024686286</v>
      </c>
      <c r="D16" s="86">
        <v>6.21</v>
      </c>
      <c r="E16" s="87">
        <v>1.45</v>
      </c>
      <c r="F16" s="86">
        <v>12.3683663848895</v>
      </c>
      <c r="G16" s="86">
        <v>6.8421620000000001</v>
      </c>
      <c r="H16" s="3"/>
      <c r="I16" s="66"/>
      <c r="J16" s="66"/>
      <c r="K16" s="66"/>
      <c r="L16" s="67"/>
      <c r="M16" s="67"/>
      <c r="N16" s="67"/>
      <c r="O16" s="67"/>
    </row>
    <row r="17" spans="1:15" x14ac:dyDescent="0.3">
      <c r="A17" s="71">
        <v>2016</v>
      </c>
      <c r="B17" s="86">
        <v>22.843856532420215</v>
      </c>
      <c r="C17" s="29">
        <v>18.714819158808709</v>
      </c>
      <c r="D17" s="86">
        <v>6.05</v>
      </c>
      <c r="E17" s="87">
        <v>1.27</v>
      </c>
      <c r="F17" s="86">
        <v>12.612756748376277</v>
      </c>
      <c r="G17" s="86">
        <v>7.0808980000000004</v>
      </c>
      <c r="H17" s="3"/>
      <c r="I17" s="66"/>
      <c r="J17" s="66"/>
      <c r="K17" s="66"/>
      <c r="L17" s="67"/>
      <c r="M17" s="67"/>
      <c r="N17" s="67"/>
      <c r="O17" s="67"/>
    </row>
    <row r="18" spans="1:15" x14ac:dyDescent="0.3">
      <c r="A18" s="71">
        <v>2017</v>
      </c>
      <c r="B18" s="86">
        <v>23.166467188566074</v>
      </c>
      <c r="C18" s="29">
        <v>18.959364329912631</v>
      </c>
      <c r="D18" s="86">
        <v>5.92</v>
      </c>
      <c r="E18" s="87">
        <v>1.25</v>
      </c>
      <c r="F18" s="86">
        <v>12.844189578364126</v>
      </c>
      <c r="G18" s="86">
        <v>7.3200289999999999</v>
      </c>
      <c r="H18" s="3"/>
      <c r="I18" s="66"/>
      <c r="J18" s="66"/>
      <c r="K18" s="66"/>
      <c r="L18" s="67"/>
      <c r="M18" s="67"/>
      <c r="N18" s="67"/>
      <c r="O18" s="67"/>
    </row>
    <row r="19" spans="1:15" x14ac:dyDescent="0.3">
      <c r="A19" s="72">
        <v>2018</v>
      </c>
      <c r="B19" s="29">
        <v>23.436133908005282</v>
      </c>
      <c r="C19" s="29">
        <v>19.159815647302345</v>
      </c>
      <c r="D19" s="29">
        <v>5.79</v>
      </c>
      <c r="E19" s="17">
        <v>1.19</v>
      </c>
      <c r="F19" s="29">
        <v>13.055058891426304</v>
      </c>
      <c r="G19" s="29">
        <v>7.5535730000000001</v>
      </c>
      <c r="H19" s="3"/>
      <c r="I19" s="66"/>
      <c r="J19" s="66"/>
      <c r="K19" s="66"/>
      <c r="L19" s="67"/>
      <c r="M19" s="67"/>
      <c r="N19" s="67"/>
      <c r="O19" s="67"/>
    </row>
    <row r="20" spans="1:15" x14ac:dyDescent="0.3">
      <c r="A20" s="72">
        <v>2019</v>
      </c>
      <c r="B20" s="29">
        <v>23.642036153448622</v>
      </c>
      <c r="C20" s="29">
        <v>19.307291568377391</v>
      </c>
      <c r="D20" s="29">
        <v>5.68</v>
      </c>
      <c r="E20" s="17">
        <v>1.19</v>
      </c>
      <c r="F20" s="29">
        <v>13.261959356900304</v>
      </c>
      <c r="G20" s="29">
        <v>7.7883269999999998</v>
      </c>
      <c r="H20" s="3"/>
      <c r="I20" s="66"/>
      <c r="J20" s="66"/>
      <c r="K20" s="66"/>
      <c r="L20" s="67"/>
      <c r="M20" s="67"/>
      <c r="N20" s="67"/>
      <c r="O20" s="67"/>
    </row>
    <row r="21" spans="1:15" x14ac:dyDescent="0.3">
      <c r="A21" s="72">
        <v>2020</v>
      </c>
      <c r="B21" s="29">
        <v>23.799585411926049</v>
      </c>
      <c r="C21" s="29">
        <v>19.420283834839129</v>
      </c>
      <c r="D21" s="29">
        <v>5.6</v>
      </c>
      <c r="E21" s="17">
        <v>1.19</v>
      </c>
      <c r="F21" s="29">
        <v>13.467034951521276</v>
      </c>
      <c r="G21" s="29">
        <v>8.0180980000000002</v>
      </c>
      <c r="H21" s="3"/>
      <c r="I21" s="66"/>
      <c r="J21" s="66"/>
      <c r="K21" s="66"/>
      <c r="L21" s="67"/>
      <c r="M21" s="67"/>
      <c r="N21" s="67"/>
      <c r="O21" s="67"/>
    </row>
    <row r="22" spans="1:15" x14ac:dyDescent="0.3">
      <c r="A22" s="85">
        <v>2021</v>
      </c>
      <c r="B22" s="29">
        <v>23.917822720795424</v>
      </c>
      <c r="C22" s="29">
        <v>19.496645728840534</v>
      </c>
      <c r="D22" s="84">
        <v>5.53</v>
      </c>
      <c r="E22" s="17">
        <v>1.19</v>
      </c>
      <c r="F22" s="29">
        <v>13.681252732239438</v>
      </c>
      <c r="G22" s="29">
        <v>8.2283120000000007</v>
      </c>
      <c r="O22" s="67"/>
    </row>
    <row r="23" spans="1:15" x14ac:dyDescent="0.3">
      <c r="O23" s="67"/>
    </row>
    <row r="24" spans="1:15" x14ac:dyDescent="0.3">
      <c r="O24" s="67"/>
    </row>
    <row r="25" spans="1:15" x14ac:dyDescent="0.3">
      <c r="O25" s="67"/>
    </row>
    <row r="26" spans="1:15" x14ac:dyDescent="0.3">
      <c r="O26" s="67"/>
    </row>
    <row r="27" spans="1:15" x14ac:dyDescent="0.3">
      <c r="O27" s="67"/>
    </row>
    <row r="28" spans="1:15" x14ac:dyDescent="0.3">
      <c r="O28" s="67"/>
    </row>
    <row r="29" spans="1:15" x14ac:dyDescent="0.3">
      <c r="O29" s="67"/>
    </row>
    <row r="30" spans="1:15" x14ac:dyDescent="0.3">
      <c r="O30" s="67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0"/>
  <sheetViews>
    <sheetView workbookViewId="0">
      <selection activeCell="E20" sqref="E20"/>
    </sheetView>
  </sheetViews>
  <sheetFormatPr defaultRowHeight="14.4" x14ac:dyDescent="0.3"/>
  <cols>
    <col min="2" max="2" width="11.33203125" customWidth="1"/>
    <col min="3" max="3" width="12" customWidth="1"/>
    <col min="4" max="4" width="12.109375" bestFit="1" customWidth="1"/>
    <col min="5" max="6" width="11.33203125" customWidth="1"/>
    <col min="7" max="7" width="11.44140625" bestFit="1" customWidth="1"/>
  </cols>
  <sheetData>
    <row r="1" spans="2:21" x14ac:dyDescent="0.3">
      <c r="B1" s="1"/>
      <c r="C1" s="28" t="s">
        <v>119</v>
      </c>
      <c r="D1" s="28" t="s">
        <v>116</v>
      </c>
      <c r="E1" s="28" t="s">
        <v>120</v>
      </c>
      <c r="F1" s="28" t="s">
        <v>121</v>
      </c>
      <c r="G1" s="21" t="s">
        <v>9</v>
      </c>
    </row>
    <row r="2" spans="2:21" x14ac:dyDescent="0.3">
      <c r="B2" s="1" t="s">
        <v>75</v>
      </c>
      <c r="C2" s="89">
        <v>-1.140638708555157</v>
      </c>
      <c r="D2" s="89">
        <v>3.1185935761801802</v>
      </c>
      <c r="E2" s="89">
        <v>1.0963975770666463</v>
      </c>
      <c r="F2" s="89">
        <v>1.5757565251689774</v>
      </c>
      <c r="G2" s="89">
        <v>0.97970319276463824</v>
      </c>
      <c r="I2" s="6"/>
      <c r="J2" s="6"/>
      <c r="K2" s="6"/>
      <c r="L2" s="6"/>
      <c r="M2" s="6"/>
      <c r="N2" s="6"/>
    </row>
    <row r="3" spans="2:21" x14ac:dyDescent="0.3">
      <c r="B3" s="1" t="s">
        <v>76</v>
      </c>
      <c r="C3" s="89">
        <v>-0.76041432426478273</v>
      </c>
      <c r="D3" s="89">
        <v>3.0275638170096992</v>
      </c>
      <c r="E3" s="89">
        <v>1.2675868326441933</v>
      </c>
      <c r="F3" s="89">
        <v>1.4960230096493023</v>
      </c>
      <c r="G3" s="89">
        <v>1.084548672328187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2:21" x14ac:dyDescent="0.3">
      <c r="B4" s="1" t="s">
        <v>77</v>
      </c>
      <c r="C4" s="89">
        <v>-0.36392875372002326</v>
      </c>
      <c r="D4" s="89">
        <v>2.5066975589211591</v>
      </c>
      <c r="E4" s="89">
        <v>1.437510911959345</v>
      </c>
      <c r="F4" s="89">
        <v>1.5261144075486208</v>
      </c>
      <c r="G4" s="89">
        <v>1.1404907898213053</v>
      </c>
      <c r="I4" s="6"/>
      <c r="J4" s="6"/>
      <c r="K4" s="6"/>
      <c r="L4" s="6"/>
      <c r="M4" s="6"/>
      <c r="N4" s="6"/>
    </row>
    <row r="5" spans="2:21" x14ac:dyDescent="0.3">
      <c r="B5" s="1" t="s">
        <v>78</v>
      </c>
      <c r="C5" s="89">
        <v>1.8978908875975847E-2</v>
      </c>
      <c r="D5" s="89">
        <v>1.658956167958815</v>
      </c>
      <c r="E5" s="89">
        <v>1.5572258016851535</v>
      </c>
      <c r="F5" s="89">
        <v>1.714987899450533</v>
      </c>
      <c r="G5" s="89">
        <v>1.1745983896875163</v>
      </c>
      <c r="I5" s="6"/>
      <c r="J5" s="6"/>
      <c r="K5" s="6"/>
      <c r="L5" s="6"/>
      <c r="M5" s="6"/>
      <c r="N5" s="6"/>
    </row>
    <row r="6" spans="2:21" x14ac:dyDescent="0.3">
      <c r="B6" s="1" t="s">
        <v>79</v>
      </c>
      <c r="C6" s="89">
        <v>0.34987112556592226</v>
      </c>
      <c r="D6" s="89">
        <v>1.2480771727599866</v>
      </c>
      <c r="E6" s="89">
        <v>1.5626069103738638</v>
      </c>
      <c r="F6" s="89">
        <v>1.8643362090146318</v>
      </c>
      <c r="G6" s="89">
        <v>1.2546410678492408</v>
      </c>
      <c r="I6" s="6"/>
      <c r="J6" s="6"/>
      <c r="K6" s="6"/>
      <c r="L6" s="6"/>
      <c r="M6" s="6"/>
      <c r="N6" s="6"/>
    </row>
    <row r="7" spans="2:21" x14ac:dyDescent="0.3">
      <c r="B7" s="1" t="s">
        <v>80</v>
      </c>
      <c r="C7" s="89">
        <v>0.62560563996411345</v>
      </c>
      <c r="D7" s="89">
        <v>0.86866910521024665</v>
      </c>
      <c r="E7" s="89">
        <v>1.8822939447222884</v>
      </c>
      <c r="F7" s="89">
        <v>1.9772969064228256</v>
      </c>
      <c r="G7" s="89">
        <v>1.3325011594725595</v>
      </c>
      <c r="I7" s="6"/>
      <c r="J7" s="6"/>
      <c r="K7" s="6"/>
      <c r="L7" s="6"/>
      <c r="M7" s="6"/>
      <c r="N7" s="6"/>
    </row>
    <row r="8" spans="2:21" x14ac:dyDescent="0.3">
      <c r="B8" s="1" t="s">
        <v>81</v>
      </c>
      <c r="C8" s="89">
        <v>0.83317408122039716</v>
      </c>
      <c r="D8" s="89">
        <v>0.51561206401922177</v>
      </c>
      <c r="E8" s="89">
        <v>1.9547470613615385</v>
      </c>
      <c r="F8" s="89">
        <v>2.19351546907063</v>
      </c>
      <c r="G8" s="89">
        <v>1.4201517870332181</v>
      </c>
      <c r="I8" s="6"/>
      <c r="J8" s="6"/>
      <c r="K8" s="6"/>
      <c r="L8" s="6"/>
      <c r="M8" s="6"/>
      <c r="N8" s="6"/>
    </row>
    <row r="9" spans="2:21" x14ac:dyDescent="0.3">
      <c r="B9" s="1" t="s">
        <v>82</v>
      </c>
      <c r="C9" s="89">
        <v>0.99757725090445071</v>
      </c>
      <c r="D9" s="89">
        <v>0.19105059488419132</v>
      </c>
      <c r="E9" s="89">
        <v>2.5563734998963956</v>
      </c>
      <c r="F9" s="89">
        <v>2.2745639618933065</v>
      </c>
      <c r="G9" s="89">
        <v>1.4886170672746659</v>
      </c>
      <c r="I9" s="6"/>
      <c r="J9" s="6"/>
      <c r="K9" s="6"/>
      <c r="L9" s="6"/>
      <c r="M9" s="6"/>
      <c r="N9" s="6"/>
    </row>
    <row r="10" spans="2:21" x14ac:dyDescent="0.3">
      <c r="B10" s="1" t="s">
        <v>83</v>
      </c>
      <c r="C10" s="89">
        <v>1.0557007448520439</v>
      </c>
      <c r="D10" s="89">
        <v>-0.62017585877534187</v>
      </c>
      <c r="E10" s="89">
        <v>2.828768869951972</v>
      </c>
      <c r="F10" s="89">
        <v>2.6594421847221597</v>
      </c>
      <c r="G10" s="89">
        <v>1.5349156338699246</v>
      </c>
      <c r="I10" s="6"/>
      <c r="J10" s="6"/>
      <c r="K10" s="6"/>
      <c r="L10" s="6"/>
      <c r="M10" s="6"/>
      <c r="N10" s="6"/>
    </row>
    <row r="11" spans="2:21" x14ac:dyDescent="0.3">
      <c r="B11" s="1" t="s">
        <v>84</v>
      </c>
      <c r="C11" s="89">
        <v>1.2511433996652153</v>
      </c>
      <c r="D11" s="89">
        <v>-0.95606355796035813</v>
      </c>
      <c r="E11" s="89">
        <v>2.9694506080295482</v>
      </c>
      <c r="F11" s="89">
        <v>2.6363518317440082</v>
      </c>
      <c r="G11" s="89">
        <v>1.5442263030000767</v>
      </c>
      <c r="I11" s="6"/>
      <c r="J11" s="6"/>
      <c r="K11" s="6"/>
      <c r="L11" s="6"/>
      <c r="M11" s="6"/>
      <c r="N11" s="6"/>
    </row>
    <row r="12" spans="2:21" x14ac:dyDescent="0.3">
      <c r="B12" s="1" t="s">
        <v>85</v>
      </c>
      <c r="C12" s="89">
        <v>1.398274075916069</v>
      </c>
      <c r="D12" s="89">
        <v>-1.368714078231525</v>
      </c>
      <c r="E12" s="89">
        <v>2.9425256666083706</v>
      </c>
      <c r="F12" s="89">
        <v>2.6753824829999924</v>
      </c>
      <c r="G12" s="89">
        <v>1.5424988372633215</v>
      </c>
      <c r="I12" s="6"/>
      <c r="J12" s="6"/>
      <c r="K12" s="6"/>
      <c r="L12" s="6"/>
      <c r="M12" s="6"/>
      <c r="N12" s="6"/>
    </row>
    <row r="13" spans="2:21" x14ac:dyDescent="0.3">
      <c r="B13" s="1" t="s">
        <v>86</v>
      </c>
      <c r="C13" s="89">
        <v>1.3080430612222147</v>
      </c>
      <c r="D13" s="89">
        <v>-1.3905965800337083</v>
      </c>
      <c r="E13" s="89">
        <v>3.0506579886327314</v>
      </c>
      <c r="F13" s="89">
        <v>2.6931284570274761</v>
      </c>
      <c r="G13" s="89">
        <v>1.5523656457275667</v>
      </c>
      <c r="I13" s="6"/>
      <c r="J13" s="6"/>
      <c r="K13" s="6"/>
      <c r="L13" s="6"/>
      <c r="M13" s="6"/>
      <c r="N13" s="6"/>
    </row>
    <row r="14" spans="2:21" x14ac:dyDescent="0.3">
      <c r="B14" s="1" t="s">
        <v>87</v>
      </c>
      <c r="C14" s="89">
        <v>1.2873979576433656</v>
      </c>
      <c r="D14" s="89">
        <v>-1.3709635080915754</v>
      </c>
      <c r="E14" s="89">
        <v>3.0194470548033525</v>
      </c>
      <c r="F14" s="89">
        <v>2.5657194992366108</v>
      </c>
      <c r="G14" s="89">
        <v>1.5143086016765865</v>
      </c>
      <c r="I14" s="6"/>
      <c r="J14" s="6"/>
      <c r="K14" s="6"/>
      <c r="L14" s="6"/>
      <c r="M14" s="6"/>
      <c r="N14" s="6"/>
    </row>
    <row r="15" spans="2:21" x14ac:dyDescent="0.3">
      <c r="B15" s="1" t="s">
        <v>68</v>
      </c>
      <c r="C15" s="89">
        <v>1.1308488461559685</v>
      </c>
      <c r="D15" s="89">
        <v>-1.1988487490274318</v>
      </c>
      <c r="E15" s="89">
        <v>2.9949051822391617</v>
      </c>
      <c r="F15" s="89">
        <v>2.4639632385410324</v>
      </c>
      <c r="G15" s="89">
        <v>1.4730818220806992</v>
      </c>
      <c r="I15" s="6"/>
      <c r="J15" s="6"/>
      <c r="K15" s="6"/>
      <c r="L15" s="6"/>
      <c r="M15" s="6"/>
      <c r="N15" s="6"/>
    </row>
    <row r="16" spans="2:21" x14ac:dyDescent="0.3">
      <c r="B16" s="1" t="s">
        <v>88</v>
      </c>
      <c r="C16" s="89">
        <v>1.3407167887534166</v>
      </c>
      <c r="D16" s="89">
        <v>-1.2192615766379367</v>
      </c>
      <c r="E16" s="89">
        <v>2.9474446759662003</v>
      </c>
      <c r="F16" s="89">
        <v>2.3707727698621914</v>
      </c>
      <c r="G16" s="89">
        <v>1.5030549275943974</v>
      </c>
      <c r="I16" s="6"/>
      <c r="J16" s="6"/>
      <c r="K16" s="6"/>
      <c r="L16" s="6"/>
      <c r="M16" s="6"/>
      <c r="N16" s="6"/>
    </row>
    <row r="17" spans="2:14" x14ac:dyDescent="0.3">
      <c r="B17" s="30" t="s">
        <v>92</v>
      </c>
      <c r="C17" s="89">
        <v>1.3660891851088168</v>
      </c>
      <c r="D17" s="89">
        <v>-1.0508643353040286</v>
      </c>
      <c r="E17" s="89">
        <v>2.9638170299741766</v>
      </c>
      <c r="F17" s="89">
        <v>2.2714056459390437</v>
      </c>
      <c r="G17" s="89">
        <v>1.5122353802906929</v>
      </c>
      <c r="I17" s="6"/>
      <c r="J17" s="6"/>
      <c r="K17" s="6"/>
      <c r="L17" s="6"/>
      <c r="M17" s="6"/>
      <c r="N17" s="6"/>
    </row>
    <row r="18" spans="2:14" x14ac:dyDescent="0.3">
      <c r="B18" s="30" t="s">
        <v>101</v>
      </c>
      <c r="C18" s="89">
        <v>0.95427185031227124</v>
      </c>
      <c r="D18" s="89">
        <v>-0.22851545523165695</v>
      </c>
      <c r="E18" s="89">
        <v>2.9519675794280342</v>
      </c>
      <c r="F18" s="89">
        <v>2.1551893266569251</v>
      </c>
      <c r="G18" s="89">
        <v>1.4881541389110857</v>
      </c>
      <c r="I18" s="6"/>
      <c r="J18" s="6"/>
      <c r="K18" s="6"/>
      <c r="L18" s="6"/>
      <c r="M18" s="6"/>
      <c r="N18" s="6"/>
    </row>
    <row r="19" spans="2:14" x14ac:dyDescent="0.3">
      <c r="B19" s="1" t="s">
        <v>112</v>
      </c>
      <c r="C19" s="89">
        <v>0.64231721070741477</v>
      </c>
      <c r="D19" s="89">
        <v>0.22228511712962584</v>
      </c>
      <c r="E19" s="89">
        <v>2.9042506425827326</v>
      </c>
      <c r="F19" s="89">
        <v>1.930818249559459</v>
      </c>
      <c r="G19" s="89">
        <v>1.372984675657815</v>
      </c>
      <c r="I19" s="6"/>
      <c r="J19" s="6"/>
      <c r="K19" s="6"/>
      <c r="L19" s="6"/>
      <c r="M19" s="6"/>
    </row>
    <row r="20" spans="2:14" x14ac:dyDescent="0.3">
      <c r="B20" s="88" t="s">
        <v>126</v>
      </c>
      <c r="C20" s="89">
        <v>0.38017346362213994</v>
      </c>
      <c r="D20" s="89">
        <v>0.53358697965924284</v>
      </c>
      <c r="E20" s="89">
        <v>1.5279580712146001</v>
      </c>
      <c r="F20" s="89">
        <v>1.459075321784298</v>
      </c>
      <c r="G20" s="89">
        <v>1.009822322550473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workbookViewId="0">
      <pane xSplit="1" topLeftCell="B1" activePane="topRight" state="frozen"/>
      <selection pane="topRight" activeCell="R3" sqref="R3:S4"/>
    </sheetView>
  </sheetViews>
  <sheetFormatPr defaultRowHeight="14.4" x14ac:dyDescent="0.3"/>
  <cols>
    <col min="2" max="4" width="11.33203125" bestFit="1" customWidth="1"/>
    <col min="5" max="7" width="10.33203125" bestFit="1" customWidth="1"/>
    <col min="8" max="9" width="9.44140625" bestFit="1" customWidth="1"/>
    <col min="10" max="13" width="10.33203125" bestFit="1" customWidth="1"/>
    <col min="14" max="16" width="11.33203125" bestFit="1" customWidth="1"/>
    <col min="18" max="18" width="9.6640625" bestFit="1" customWidth="1"/>
    <col min="19" max="19" width="10.33203125" bestFit="1" customWidth="1"/>
  </cols>
  <sheetData>
    <row r="1" spans="1:19" x14ac:dyDescent="0.3">
      <c r="A1" s="10"/>
      <c r="B1" s="10" t="s">
        <v>98</v>
      </c>
      <c r="C1" s="10"/>
      <c r="D1" s="10"/>
      <c r="E1" s="10" t="s">
        <v>6</v>
      </c>
      <c r="F1" s="10"/>
      <c r="G1" s="10"/>
      <c r="H1" s="10" t="s">
        <v>7</v>
      </c>
      <c r="I1" s="10"/>
      <c r="J1" s="10"/>
      <c r="K1" s="10" t="s">
        <v>8</v>
      </c>
      <c r="L1" s="10"/>
      <c r="M1" s="10"/>
      <c r="N1" s="10" t="s">
        <v>23</v>
      </c>
      <c r="O1" s="10"/>
      <c r="P1" s="10"/>
    </row>
    <row r="2" spans="1:19" x14ac:dyDescent="0.3">
      <c r="A2" s="10"/>
      <c r="B2" s="10" t="s">
        <v>21</v>
      </c>
      <c r="C2" s="10" t="s">
        <v>22</v>
      </c>
      <c r="D2" s="10" t="s">
        <v>9</v>
      </c>
      <c r="E2" s="10" t="s">
        <v>21</v>
      </c>
      <c r="F2" s="10" t="s">
        <v>22</v>
      </c>
      <c r="G2" s="10" t="s">
        <v>9</v>
      </c>
      <c r="H2" s="10" t="s">
        <v>21</v>
      </c>
      <c r="I2" s="10" t="s">
        <v>22</v>
      </c>
      <c r="J2" s="10" t="s">
        <v>9</v>
      </c>
      <c r="K2" s="10" t="s">
        <v>21</v>
      </c>
      <c r="L2" s="10" t="s">
        <v>22</v>
      </c>
      <c r="M2" s="10" t="s">
        <v>9</v>
      </c>
      <c r="N2" s="10" t="s">
        <v>21</v>
      </c>
      <c r="O2" s="10" t="s">
        <v>22</v>
      </c>
      <c r="P2" s="10" t="s">
        <v>9</v>
      </c>
    </row>
    <row r="3" spans="1:19" x14ac:dyDescent="0.3">
      <c r="A3" s="10" t="s">
        <v>24</v>
      </c>
      <c r="B3" s="18">
        <v>2489851</v>
      </c>
      <c r="C3" s="18">
        <v>2426636</v>
      </c>
      <c r="D3" s="18">
        <v>4916487</v>
      </c>
      <c r="E3" s="18">
        <v>240201</v>
      </c>
      <c r="F3" s="18">
        <v>232899</v>
      </c>
      <c r="G3" s="18">
        <v>473100</v>
      </c>
      <c r="H3" s="18">
        <v>50114</v>
      </c>
      <c r="I3" s="18">
        <v>48428</v>
      </c>
      <c r="J3" s="18">
        <v>98542</v>
      </c>
      <c r="K3" s="18">
        <v>112081</v>
      </c>
      <c r="L3" s="18">
        <v>108746</v>
      </c>
      <c r="M3" s="18">
        <v>220827</v>
      </c>
      <c r="N3" s="18">
        <v>2892247</v>
      </c>
      <c r="O3" s="18">
        <v>2816709</v>
      </c>
      <c r="P3" s="18">
        <v>5708956</v>
      </c>
      <c r="R3" s="7"/>
      <c r="S3" s="19"/>
    </row>
    <row r="4" spans="1:19" x14ac:dyDescent="0.3">
      <c r="A4" s="10" t="s">
        <v>25</v>
      </c>
      <c r="B4" s="18">
        <v>2455059</v>
      </c>
      <c r="C4" s="18">
        <v>2393961</v>
      </c>
      <c r="D4" s="18">
        <v>4849020</v>
      </c>
      <c r="E4" s="18">
        <v>239556</v>
      </c>
      <c r="F4" s="18">
        <v>232813</v>
      </c>
      <c r="G4" s="18">
        <v>472369</v>
      </c>
      <c r="H4" s="18">
        <v>50511</v>
      </c>
      <c r="I4" s="18">
        <v>48492</v>
      </c>
      <c r="J4" s="18">
        <v>99003</v>
      </c>
      <c r="K4" s="18">
        <v>123196</v>
      </c>
      <c r="L4" s="18">
        <v>119708</v>
      </c>
      <c r="M4" s="18">
        <v>242904</v>
      </c>
      <c r="N4" s="18">
        <v>2868322</v>
      </c>
      <c r="O4" s="18">
        <v>2794974</v>
      </c>
      <c r="P4" s="18">
        <v>5663296</v>
      </c>
      <c r="R4" s="7"/>
      <c r="S4" s="19"/>
    </row>
    <row r="5" spans="1:19" x14ac:dyDescent="0.3">
      <c r="A5" s="10" t="s">
        <v>26</v>
      </c>
      <c r="B5" s="18">
        <v>2446375</v>
      </c>
      <c r="C5" s="18">
        <v>2399489</v>
      </c>
      <c r="D5" s="18">
        <v>4845864</v>
      </c>
      <c r="E5" s="18">
        <v>234661</v>
      </c>
      <c r="F5" s="18">
        <v>228774</v>
      </c>
      <c r="G5" s="18">
        <v>463435</v>
      </c>
      <c r="H5" s="18">
        <v>49443</v>
      </c>
      <c r="I5" s="18">
        <v>47037</v>
      </c>
      <c r="J5" s="18">
        <v>96480</v>
      </c>
      <c r="K5" s="18">
        <v>134338</v>
      </c>
      <c r="L5" s="18">
        <v>130906</v>
      </c>
      <c r="M5" s="18">
        <v>265244</v>
      </c>
      <c r="N5" s="18">
        <v>2864817</v>
      </c>
      <c r="O5" s="18">
        <v>2806206</v>
      </c>
      <c r="P5" s="18">
        <v>5671023</v>
      </c>
      <c r="R5" s="7"/>
      <c r="S5" s="19"/>
    </row>
    <row r="6" spans="1:19" x14ac:dyDescent="0.3">
      <c r="A6" s="10" t="s">
        <v>27</v>
      </c>
      <c r="B6" s="18">
        <v>2090466</v>
      </c>
      <c r="C6" s="18">
        <v>2067941</v>
      </c>
      <c r="D6" s="18">
        <v>4158407</v>
      </c>
      <c r="E6" s="18">
        <v>210590</v>
      </c>
      <c r="F6" s="18">
        <v>206406</v>
      </c>
      <c r="G6" s="18">
        <v>416996</v>
      </c>
      <c r="H6" s="18">
        <v>45706</v>
      </c>
      <c r="I6" s="18">
        <v>43245</v>
      </c>
      <c r="J6" s="18">
        <v>88951</v>
      </c>
      <c r="K6" s="18">
        <v>124046</v>
      </c>
      <c r="L6" s="18">
        <v>121541</v>
      </c>
      <c r="M6" s="18">
        <v>245587</v>
      </c>
      <c r="N6" s="18">
        <v>2470808</v>
      </c>
      <c r="O6" s="18">
        <v>2439133</v>
      </c>
      <c r="P6" s="18">
        <v>4909941</v>
      </c>
      <c r="R6" s="7"/>
      <c r="S6" s="19"/>
    </row>
    <row r="7" spans="1:19" x14ac:dyDescent="0.3">
      <c r="A7" s="10" t="s">
        <v>28</v>
      </c>
      <c r="B7" s="18">
        <v>1992901</v>
      </c>
      <c r="C7" s="18">
        <v>1977929</v>
      </c>
      <c r="D7" s="18">
        <v>3970830</v>
      </c>
      <c r="E7" s="18">
        <v>211387</v>
      </c>
      <c r="F7" s="18">
        <v>207490</v>
      </c>
      <c r="G7" s="18">
        <v>418877</v>
      </c>
      <c r="H7" s="18">
        <v>51800</v>
      </c>
      <c r="I7" s="18">
        <v>46130</v>
      </c>
      <c r="J7" s="18">
        <v>97930</v>
      </c>
      <c r="K7" s="18">
        <v>126000</v>
      </c>
      <c r="L7" s="18">
        <v>125668</v>
      </c>
      <c r="M7" s="18">
        <v>251668</v>
      </c>
      <c r="N7" s="18">
        <v>2382088</v>
      </c>
      <c r="O7" s="18">
        <v>2357217</v>
      </c>
      <c r="P7" s="18">
        <v>4739305</v>
      </c>
    </row>
    <row r="8" spans="1:19" x14ac:dyDescent="0.3">
      <c r="A8" s="10" t="s">
        <v>29</v>
      </c>
      <c r="B8" s="18">
        <v>2270406</v>
      </c>
      <c r="C8" s="18">
        <v>2231322</v>
      </c>
      <c r="D8" s="18">
        <v>4501728</v>
      </c>
      <c r="E8" s="18">
        <v>217970</v>
      </c>
      <c r="F8" s="18">
        <v>214774</v>
      </c>
      <c r="G8" s="18">
        <v>432744</v>
      </c>
      <c r="H8" s="18">
        <v>69998</v>
      </c>
      <c r="I8" s="18">
        <v>57000</v>
      </c>
      <c r="J8" s="18">
        <v>126998</v>
      </c>
      <c r="K8" s="18">
        <v>131006</v>
      </c>
      <c r="L8" s="18">
        <v>131658</v>
      </c>
      <c r="M8" s="18">
        <v>262664</v>
      </c>
      <c r="N8" s="18">
        <v>2689380</v>
      </c>
      <c r="O8" s="18">
        <v>2634754</v>
      </c>
      <c r="P8" s="18">
        <v>5324134</v>
      </c>
    </row>
    <row r="9" spans="1:19" x14ac:dyDescent="0.3">
      <c r="A9" s="10" t="s">
        <v>30</v>
      </c>
      <c r="B9" s="18">
        <v>2410309</v>
      </c>
      <c r="C9" s="18">
        <v>2355690</v>
      </c>
      <c r="D9" s="18">
        <v>4765999</v>
      </c>
      <c r="E9" s="18">
        <v>218368</v>
      </c>
      <c r="F9" s="18">
        <v>215636</v>
      </c>
      <c r="G9" s="18">
        <v>434004</v>
      </c>
      <c r="H9" s="18">
        <v>80045</v>
      </c>
      <c r="I9" s="18">
        <v>63662</v>
      </c>
      <c r="J9" s="18">
        <v>143707</v>
      </c>
      <c r="K9" s="18">
        <v>143992</v>
      </c>
      <c r="L9" s="18">
        <v>142941</v>
      </c>
      <c r="M9" s="18">
        <v>286933</v>
      </c>
      <c r="N9" s="18">
        <v>2852714</v>
      </c>
      <c r="O9" s="18">
        <v>2777929</v>
      </c>
      <c r="P9" s="18">
        <v>5630643</v>
      </c>
    </row>
    <row r="10" spans="1:19" x14ac:dyDescent="0.3">
      <c r="A10" s="10" t="s">
        <v>31</v>
      </c>
      <c r="B10" s="18">
        <v>2074547</v>
      </c>
      <c r="C10" s="18">
        <v>2062260</v>
      </c>
      <c r="D10" s="18">
        <v>4136807</v>
      </c>
      <c r="E10" s="18">
        <v>194061</v>
      </c>
      <c r="F10" s="18">
        <v>197275</v>
      </c>
      <c r="G10" s="18">
        <v>391336</v>
      </c>
      <c r="H10" s="18">
        <v>80532</v>
      </c>
      <c r="I10" s="18">
        <v>65414</v>
      </c>
      <c r="J10" s="18">
        <v>145946</v>
      </c>
      <c r="K10" s="18">
        <v>154920</v>
      </c>
      <c r="L10" s="18">
        <v>156242</v>
      </c>
      <c r="M10" s="18">
        <v>311162</v>
      </c>
      <c r="N10" s="18">
        <v>2504060</v>
      </c>
      <c r="O10" s="18">
        <v>2481191</v>
      </c>
      <c r="P10" s="18">
        <v>4985251</v>
      </c>
    </row>
    <row r="11" spans="1:19" x14ac:dyDescent="0.3">
      <c r="A11" s="10" t="s">
        <v>32</v>
      </c>
      <c r="B11" s="18">
        <v>1534854</v>
      </c>
      <c r="C11" s="18">
        <v>1591929</v>
      </c>
      <c r="D11" s="18">
        <v>3126783</v>
      </c>
      <c r="E11" s="18">
        <v>161127</v>
      </c>
      <c r="F11" s="18">
        <v>165697</v>
      </c>
      <c r="G11" s="18">
        <v>326824</v>
      </c>
      <c r="H11" s="18">
        <v>68789</v>
      </c>
      <c r="I11" s="18">
        <v>57568</v>
      </c>
      <c r="J11" s="18">
        <v>126357</v>
      </c>
      <c r="K11" s="18">
        <v>148631</v>
      </c>
      <c r="L11" s="18">
        <v>153136</v>
      </c>
      <c r="M11" s="18">
        <v>301767</v>
      </c>
      <c r="N11" s="18">
        <v>1913401</v>
      </c>
      <c r="O11" s="18">
        <v>1968330</v>
      </c>
      <c r="P11" s="18">
        <v>3881731</v>
      </c>
    </row>
    <row r="12" spans="1:19" x14ac:dyDescent="0.3">
      <c r="A12" s="10" t="s">
        <v>33</v>
      </c>
      <c r="B12" s="18">
        <v>1206489</v>
      </c>
      <c r="C12" s="18">
        <v>1279518</v>
      </c>
      <c r="D12" s="18">
        <v>2486007</v>
      </c>
      <c r="E12" s="18">
        <v>152061</v>
      </c>
      <c r="F12" s="18">
        <v>158745</v>
      </c>
      <c r="G12" s="18">
        <v>310806</v>
      </c>
      <c r="H12" s="18">
        <v>59636</v>
      </c>
      <c r="I12" s="18">
        <v>53374</v>
      </c>
      <c r="J12" s="18">
        <v>113010</v>
      </c>
      <c r="K12" s="18">
        <v>167564</v>
      </c>
      <c r="L12" s="18">
        <v>176751</v>
      </c>
      <c r="M12" s="18">
        <v>344315</v>
      </c>
      <c r="N12" s="18">
        <v>1585750</v>
      </c>
      <c r="O12" s="18">
        <v>1668388</v>
      </c>
      <c r="P12" s="18">
        <v>3254138</v>
      </c>
    </row>
    <row r="13" spans="1:19" x14ac:dyDescent="0.3">
      <c r="A13" s="10" t="s">
        <v>34</v>
      </c>
      <c r="B13" s="18">
        <v>860667</v>
      </c>
      <c r="C13" s="18">
        <v>1021063</v>
      </c>
      <c r="D13" s="18">
        <v>1881730</v>
      </c>
      <c r="E13" s="18">
        <v>140900</v>
      </c>
      <c r="F13" s="18">
        <v>162528</v>
      </c>
      <c r="G13" s="18">
        <v>303428</v>
      </c>
      <c r="H13" s="18">
        <v>49709</v>
      </c>
      <c r="I13" s="18">
        <v>48568</v>
      </c>
      <c r="J13" s="18">
        <v>98277</v>
      </c>
      <c r="K13" s="18">
        <v>166824</v>
      </c>
      <c r="L13" s="18">
        <v>175131</v>
      </c>
      <c r="M13" s="18">
        <v>341955</v>
      </c>
      <c r="N13" s="18">
        <v>1218100</v>
      </c>
      <c r="O13" s="18">
        <v>1407290</v>
      </c>
      <c r="P13" s="18">
        <v>2625390</v>
      </c>
    </row>
    <row r="14" spans="1:19" x14ac:dyDescent="0.3">
      <c r="A14" s="10" t="s">
        <v>35</v>
      </c>
      <c r="B14" s="18">
        <v>671692</v>
      </c>
      <c r="C14" s="18">
        <v>902968</v>
      </c>
      <c r="D14" s="18">
        <v>1574660</v>
      </c>
      <c r="E14" s="18">
        <v>123289</v>
      </c>
      <c r="F14" s="18">
        <v>146485</v>
      </c>
      <c r="G14" s="18">
        <v>269774</v>
      </c>
      <c r="H14" s="18">
        <v>41406</v>
      </c>
      <c r="I14" s="18">
        <v>44847</v>
      </c>
      <c r="J14" s="18">
        <v>86253</v>
      </c>
      <c r="K14" s="18">
        <v>150595</v>
      </c>
      <c r="L14" s="18">
        <v>162541</v>
      </c>
      <c r="M14" s="18">
        <v>313136</v>
      </c>
      <c r="N14" s="18">
        <v>986982</v>
      </c>
      <c r="O14" s="18">
        <v>1256841</v>
      </c>
      <c r="P14" s="18">
        <v>2243823</v>
      </c>
    </row>
    <row r="15" spans="1:19" x14ac:dyDescent="0.3">
      <c r="A15" s="10" t="s">
        <v>36</v>
      </c>
      <c r="B15" s="18">
        <v>490932</v>
      </c>
      <c r="C15" s="18">
        <v>730225</v>
      </c>
      <c r="D15" s="18">
        <v>1221157</v>
      </c>
      <c r="E15" s="18">
        <v>96305</v>
      </c>
      <c r="F15" s="18">
        <v>119049</v>
      </c>
      <c r="G15" s="18">
        <v>215354</v>
      </c>
      <c r="H15" s="18">
        <v>32942</v>
      </c>
      <c r="I15" s="18">
        <v>38387</v>
      </c>
      <c r="J15" s="18">
        <v>71329</v>
      </c>
      <c r="K15" s="18">
        <v>145827</v>
      </c>
      <c r="L15" s="18">
        <v>162143</v>
      </c>
      <c r="M15" s="18">
        <v>307970</v>
      </c>
      <c r="N15" s="18">
        <v>766006</v>
      </c>
      <c r="O15" s="18">
        <v>1049804</v>
      </c>
      <c r="P15" s="18">
        <v>1815810</v>
      </c>
    </row>
    <row r="16" spans="1:19" x14ac:dyDescent="0.3">
      <c r="A16" s="10" t="s">
        <v>37</v>
      </c>
      <c r="B16" s="18">
        <v>352508</v>
      </c>
      <c r="C16" s="18">
        <v>576247</v>
      </c>
      <c r="D16" s="18">
        <v>928755</v>
      </c>
      <c r="E16" s="18">
        <v>64767</v>
      </c>
      <c r="F16" s="18">
        <v>90841</v>
      </c>
      <c r="G16" s="18">
        <v>155608</v>
      </c>
      <c r="H16" s="18">
        <v>25424</v>
      </c>
      <c r="I16" s="18">
        <v>32392</v>
      </c>
      <c r="J16" s="18">
        <v>57816</v>
      </c>
      <c r="K16" s="18">
        <v>131749</v>
      </c>
      <c r="L16" s="18">
        <v>148676</v>
      </c>
      <c r="M16" s="18">
        <v>280425</v>
      </c>
      <c r="N16" s="18">
        <v>574448</v>
      </c>
      <c r="O16" s="18">
        <v>848156</v>
      </c>
      <c r="P16" s="18">
        <v>1422604</v>
      </c>
    </row>
    <row r="17" spans="1:16" x14ac:dyDescent="0.3">
      <c r="A17" s="10" t="s">
        <v>38</v>
      </c>
      <c r="B17" s="18">
        <v>219767</v>
      </c>
      <c r="C17" s="18">
        <v>407811</v>
      </c>
      <c r="D17" s="18">
        <v>627578</v>
      </c>
      <c r="E17" s="18">
        <v>39563</v>
      </c>
      <c r="F17" s="18">
        <v>62808</v>
      </c>
      <c r="G17" s="18">
        <v>102371</v>
      </c>
      <c r="H17" s="18">
        <v>17323</v>
      </c>
      <c r="I17" s="18">
        <v>25478</v>
      </c>
      <c r="J17" s="18">
        <v>42801</v>
      </c>
      <c r="K17" s="18">
        <v>115957</v>
      </c>
      <c r="L17" s="18">
        <v>135638</v>
      </c>
      <c r="M17" s="18">
        <v>251595</v>
      </c>
      <c r="N17" s="18">
        <v>392610</v>
      </c>
      <c r="O17" s="18">
        <v>631735</v>
      </c>
      <c r="P17" s="18">
        <v>1024345</v>
      </c>
    </row>
    <row r="18" spans="1:16" x14ac:dyDescent="0.3">
      <c r="A18" s="10" t="s">
        <v>99</v>
      </c>
      <c r="B18" s="18">
        <v>116404</v>
      </c>
      <c r="C18" s="18">
        <v>251516</v>
      </c>
      <c r="D18" s="18">
        <v>367920</v>
      </c>
      <c r="E18" s="18">
        <v>20478</v>
      </c>
      <c r="F18" s="18">
        <v>37955</v>
      </c>
      <c r="G18" s="18">
        <v>58433</v>
      </c>
      <c r="H18" s="18">
        <v>9933</v>
      </c>
      <c r="I18" s="18">
        <v>17324</v>
      </c>
      <c r="J18" s="18">
        <v>27257</v>
      </c>
      <c r="K18" s="18">
        <v>86965</v>
      </c>
      <c r="L18" s="18">
        <v>106690</v>
      </c>
      <c r="M18" s="18">
        <v>193655</v>
      </c>
      <c r="N18" s="18">
        <v>233780</v>
      </c>
      <c r="O18" s="18">
        <v>413485</v>
      </c>
      <c r="P18" s="18">
        <v>647265</v>
      </c>
    </row>
    <row r="19" spans="1:16" x14ac:dyDescent="0.3">
      <c r="A19" s="10" t="s">
        <v>40</v>
      </c>
      <c r="B19" s="18">
        <v>77824</v>
      </c>
      <c r="C19" s="18">
        <v>202773</v>
      </c>
      <c r="D19" s="18">
        <v>280597</v>
      </c>
      <c r="E19" s="18">
        <v>13646</v>
      </c>
      <c r="F19" s="18">
        <v>35863</v>
      </c>
      <c r="G19" s="18">
        <v>49509</v>
      </c>
      <c r="H19" s="18">
        <v>7101</v>
      </c>
      <c r="I19" s="18">
        <v>17464</v>
      </c>
      <c r="J19" s="18">
        <v>24565</v>
      </c>
      <c r="K19" s="18">
        <v>93963</v>
      </c>
      <c r="L19" s="18">
        <v>146689</v>
      </c>
      <c r="M19" s="18">
        <v>240652</v>
      </c>
      <c r="N19" s="18">
        <v>192534</v>
      </c>
      <c r="O19" s="18">
        <v>402789</v>
      </c>
      <c r="P19" s="18">
        <v>595323</v>
      </c>
    </row>
    <row r="20" spans="1:16" x14ac:dyDescent="0.3">
      <c r="A20" s="8"/>
      <c r="B20" s="18">
        <v>23761051</v>
      </c>
      <c r="C20" s="18">
        <v>24879278</v>
      </c>
      <c r="D20" s="18">
        <v>48640329</v>
      </c>
      <c r="E20" s="18">
        <v>2578930</v>
      </c>
      <c r="F20" s="18">
        <v>2716038</v>
      </c>
      <c r="G20" s="18">
        <v>5294968</v>
      </c>
      <c r="H20" s="18">
        <v>790412</v>
      </c>
      <c r="I20" s="18">
        <v>754810</v>
      </c>
      <c r="J20" s="18">
        <v>1545222</v>
      </c>
      <c r="K20" s="18">
        <v>2257654</v>
      </c>
      <c r="L20" s="18">
        <v>2404805</v>
      </c>
      <c r="M20" s="18">
        <v>4662459</v>
      </c>
      <c r="N20" s="18">
        <v>29388047</v>
      </c>
      <c r="O20" s="18">
        <v>30754931</v>
      </c>
      <c r="P20" s="18">
        <v>60142978</v>
      </c>
    </row>
    <row r="22" spans="1:16" ht="41.4" x14ac:dyDescent="0.3">
      <c r="A22" s="90" t="s">
        <v>127</v>
      </c>
      <c r="B22" t="str">
        <f t="shared" ref="B22:P22" si="0">B1</f>
        <v>Black African</v>
      </c>
      <c r="C22">
        <f t="shared" si="0"/>
        <v>0</v>
      </c>
      <c r="D22">
        <f t="shared" si="0"/>
        <v>0</v>
      </c>
      <c r="E22" t="str">
        <f t="shared" si="0"/>
        <v>Coloured</v>
      </c>
      <c r="F22">
        <f t="shared" si="0"/>
        <v>0</v>
      </c>
      <c r="G22">
        <f t="shared" si="0"/>
        <v>0</v>
      </c>
      <c r="H22" t="str">
        <f t="shared" si="0"/>
        <v>Indian/Asian</v>
      </c>
      <c r="I22">
        <f t="shared" si="0"/>
        <v>0</v>
      </c>
      <c r="J22">
        <f t="shared" si="0"/>
        <v>0</v>
      </c>
      <c r="K22" t="str">
        <f t="shared" si="0"/>
        <v>White</v>
      </c>
      <c r="L22">
        <f t="shared" si="0"/>
        <v>0</v>
      </c>
      <c r="M22">
        <f t="shared" si="0"/>
        <v>0</v>
      </c>
      <c r="N22" t="str">
        <f t="shared" si="0"/>
        <v>RSA</v>
      </c>
      <c r="O22">
        <f t="shared" si="0"/>
        <v>0</v>
      </c>
      <c r="P22">
        <f t="shared" si="0"/>
        <v>0</v>
      </c>
    </row>
    <row r="23" spans="1:16" x14ac:dyDescent="0.3">
      <c r="A23">
        <f t="shared" ref="A23:P23" si="1">A2</f>
        <v>0</v>
      </c>
      <c r="B23" t="str">
        <f t="shared" si="1"/>
        <v>Male</v>
      </c>
      <c r="C23" t="str">
        <f t="shared" si="1"/>
        <v>Female</v>
      </c>
      <c r="D23" t="str">
        <f t="shared" si="1"/>
        <v>Total</v>
      </c>
      <c r="E23" t="str">
        <f t="shared" si="1"/>
        <v>Male</v>
      </c>
      <c r="F23" t="str">
        <f t="shared" si="1"/>
        <v>Female</v>
      </c>
      <c r="G23" t="str">
        <f t="shared" si="1"/>
        <v>Total</v>
      </c>
      <c r="H23" t="str">
        <f t="shared" si="1"/>
        <v>Male</v>
      </c>
      <c r="I23" t="str">
        <f t="shared" si="1"/>
        <v>Female</v>
      </c>
      <c r="J23" t="str">
        <f t="shared" si="1"/>
        <v>Total</v>
      </c>
      <c r="K23" t="str">
        <f t="shared" si="1"/>
        <v>Male</v>
      </c>
      <c r="L23" t="str">
        <f t="shared" si="1"/>
        <v>Female</v>
      </c>
      <c r="M23" t="str">
        <f t="shared" si="1"/>
        <v>Total</v>
      </c>
      <c r="N23" t="str">
        <f t="shared" si="1"/>
        <v>Male</v>
      </c>
      <c r="O23" t="str">
        <f t="shared" si="1"/>
        <v>Female</v>
      </c>
      <c r="P23" t="str">
        <f t="shared" si="1"/>
        <v>Total</v>
      </c>
    </row>
    <row r="24" spans="1:16" x14ac:dyDescent="0.3">
      <c r="A24" t="str">
        <f t="shared" ref="A24" si="2">A3</f>
        <v>0-4</v>
      </c>
      <c r="B24" s="5">
        <f>ROUND(B3/1000,1)</f>
        <v>2489.9</v>
      </c>
      <c r="C24" s="5">
        <f t="shared" ref="C24:P24" si="3">ROUND(C3/1000,1)</f>
        <v>2426.6</v>
      </c>
      <c r="D24" s="5">
        <f t="shared" si="3"/>
        <v>4916.5</v>
      </c>
      <c r="E24" s="5">
        <f>ROUND(E3/1000,1)</f>
        <v>240.2</v>
      </c>
      <c r="F24" s="5">
        <f t="shared" si="3"/>
        <v>232.9</v>
      </c>
      <c r="G24" s="5">
        <f t="shared" si="3"/>
        <v>473.1</v>
      </c>
      <c r="H24" s="5">
        <f t="shared" si="3"/>
        <v>50.1</v>
      </c>
      <c r="I24" s="5">
        <f t="shared" si="3"/>
        <v>48.4</v>
      </c>
      <c r="J24" s="5">
        <f t="shared" si="3"/>
        <v>98.5</v>
      </c>
      <c r="K24" s="5">
        <f t="shared" si="3"/>
        <v>112.1</v>
      </c>
      <c r="L24" s="5">
        <f t="shared" si="3"/>
        <v>108.7</v>
      </c>
      <c r="M24" s="5">
        <f t="shared" si="3"/>
        <v>220.8</v>
      </c>
      <c r="N24" s="5">
        <f t="shared" si="3"/>
        <v>2892.2</v>
      </c>
      <c r="O24" s="5">
        <f t="shared" si="3"/>
        <v>2816.7</v>
      </c>
      <c r="P24" s="5">
        <f t="shared" si="3"/>
        <v>5709</v>
      </c>
    </row>
    <row r="25" spans="1:16" x14ac:dyDescent="0.3">
      <c r="A25" t="str">
        <f t="shared" ref="A25" si="4">A4</f>
        <v>5-9</v>
      </c>
      <c r="B25" s="5">
        <f t="shared" ref="B25:P25" si="5">ROUND(B4/1000,1)</f>
        <v>2455.1</v>
      </c>
      <c r="C25" s="5">
        <f t="shared" si="5"/>
        <v>2394</v>
      </c>
      <c r="D25" s="5">
        <f t="shared" si="5"/>
        <v>4849</v>
      </c>
      <c r="E25" s="5">
        <f t="shared" si="5"/>
        <v>239.6</v>
      </c>
      <c r="F25" s="5">
        <f t="shared" si="5"/>
        <v>232.8</v>
      </c>
      <c r="G25" s="5">
        <f t="shared" si="5"/>
        <v>472.4</v>
      </c>
      <c r="H25" s="5">
        <f t="shared" si="5"/>
        <v>50.5</v>
      </c>
      <c r="I25" s="5">
        <f t="shared" si="5"/>
        <v>48.5</v>
      </c>
      <c r="J25" s="5">
        <f t="shared" si="5"/>
        <v>99</v>
      </c>
      <c r="K25" s="5">
        <f t="shared" si="5"/>
        <v>123.2</v>
      </c>
      <c r="L25" s="5">
        <f t="shared" si="5"/>
        <v>119.7</v>
      </c>
      <c r="M25" s="5">
        <f t="shared" si="5"/>
        <v>242.9</v>
      </c>
      <c r="N25" s="5">
        <f t="shared" si="5"/>
        <v>2868.3</v>
      </c>
      <c r="O25" s="5">
        <f t="shared" si="5"/>
        <v>2795</v>
      </c>
      <c r="P25" s="5">
        <f t="shared" si="5"/>
        <v>5663.3</v>
      </c>
    </row>
    <row r="26" spans="1:16" x14ac:dyDescent="0.3">
      <c r="A26" t="str">
        <f t="shared" ref="A26" si="6">A5</f>
        <v>10-14</v>
      </c>
      <c r="B26" s="5">
        <f t="shared" ref="B26:P26" si="7">ROUND(B5/1000,1)</f>
        <v>2446.4</v>
      </c>
      <c r="C26" s="5">
        <f t="shared" si="7"/>
        <v>2399.5</v>
      </c>
      <c r="D26" s="5">
        <f t="shared" si="7"/>
        <v>4845.8999999999996</v>
      </c>
      <c r="E26" s="5">
        <f t="shared" si="7"/>
        <v>234.7</v>
      </c>
      <c r="F26" s="5">
        <f t="shared" si="7"/>
        <v>228.8</v>
      </c>
      <c r="G26" s="5">
        <f t="shared" si="7"/>
        <v>463.4</v>
      </c>
      <c r="H26" s="5">
        <f t="shared" si="7"/>
        <v>49.4</v>
      </c>
      <c r="I26" s="5">
        <f t="shared" si="7"/>
        <v>47</v>
      </c>
      <c r="J26" s="5">
        <f t="shared" si="7"/>
        <v>96.5</v>
      </c>
      <c r="K26" s="5">
        <f t="shared" si="7"/>
        <v>134.30000000000001</v>
      </c>
      <c r="L26" s="5">
        <f t="shared" si="7"/>
        <v>130.9</v>
      </c>
      <c r="M26" s="5">
        <f t="shared" si="7"/>
        <v>265.2</v>
      </c>
      <c r="N26" s="5">
        <f t="shared" si="7"/>
        <v>2864.8</v>
      </c>
      <c r="O26" s="5">
        <f t="shared" si="7"/>
        <v>2806.2</v>
      </c>
      <c r="P26" s="5">
        <f t="shared" si="7"/>
        <v>5671</v>
      </c>
    </row>
    <row r="27" spans="1:16" x14ac:dyDescent="0.3">
      <c r="A27" t="str">
        <f t="shared" ref="A27" si="8">A6</f>
        <v>15-19</v>
      </c>
      <c r="B27" s="5">
        <f t="shared" ref="B27:P27" si="9">ROUND(B6/1000,1)</f>
        <v>2090.5</v>
      </c>
      <c r="C27" s="5">
        <f t="shared" si="9"/>
        <v>2067.9</v>
      </c>
      <c r="D27" s="5">
        <f t="shared" si="9"/>
        <v>4158.3999999999996</v>
      </c>
      <c r="E27" s="5">
        <f t="shared" si="9"/>
        <v>210.6</v>
      </c>
      <c r="F27" s="5">
        <f t="shared" si="9"/>
        <v>206.4</v>
      </c>
      <c r="G27" s="5">
        <f t="shared" si="9"/>
        <v>417</v>
      </c>
      <c r="H27" s="5">
        <f t="shared" si="9"/>
        <v>45.7</v>
      </c>
      <c r="I27" s="5">
        <f t="shared" si="9"/>
        <v>43.2</v>
      </c>
      <c r="J27" s="5">
        <f t="shared" si="9"/>
        <v>89</v>
      </c>
      <c r="K27" s="5">
        <f t="shared" si="9"/>
        <v>124</v>
      </c>
      <c r="L27" s="5">
        <f t="shared" si="9"/>
        <v>121.5</v>
      </c>
      <c r="M27" s="5">
        <f t="shared" si="9"/>
        <v>245.6</v>
      </c>
      <c r="N27" s="5">
        <f t="shared" si="9"/>
        <v>2470.8000000000002</v>
      </c>
      <c r="O27" s="5">
        <f t="shared" si="9"/>
        <v>2439.1</v>
      </c>
      <c r="P27" s="5">
        <f t="shared" si="9"/>
        <v>4909.8999999999996</v>
      </c>
    </row>
    <row r="28" spans="1:16" x14ac:dyDescent="0.3">
      <c r="A28" t="str">
        <f t="shared" ref="A28" si="10">A7</f>
        <v>20-24</v>
      </c>
      <c r="B28" s="5">
        <f t="shared" ref="B28:P28" si="11">ROUND(B7/1000,1)</f>
        <v>1992.9</v>
      </c>
      <c r="C28" s="5">
        <f t="shared" si="11"/>
        <v>1977.9</v>
      </c>
      <c r="D28" s="5">
        <f t="shared" si="11"/>
        <v>3970.8</v>
      </c>
      <c r="E28" s="5">
        <f t="shared" si="11"/>
        <v>211.4</v>
      </c>
      <c r="F28" s="5">
        <f t="shared" si="11"/>
        <v>207.5</v>
      </c>
      <c r="G28" s="5">
        <f t="shared" si="11"/>
        <v>418.9</v>
      </c>
      <c r="H28" s="5">
        <f t="shared" si="11"/>
        <v>51.8</v>
      </c>
      <c r="I28" s="5">
        <f t="shared" si="11"/>
        <v>46.1</v>
      </c>
      <c r="J28" s="5">
        <f t="shared" si="11"/>
        <v>97.9</v>
      </c>
      <c r="K28" s="5">
        <f t="shared" si="11"/>
        <v>126</v>
      </c>
      <c r="L28" s="5">
        <f t="shared" si="11"/>
        <v>125.7</v>
      </c>
      <c r="M28" s="5">
        <f t="shared" si="11"/>
        <v>251.7</v>
      </c>
      <c r="N28" s="5">
        <f t="shared" si="11"/>
        <v>2382.1</v>
      </c>
      <c r="O28" s="5">
        <f t="shared" si="11"/>
        <v>2357.1999999999998</v>
      </c>
      <c r="P28" s="5">
        <f t="shared" si="11"/>
        <v>4739.3</v>
      </c>
    </row>
    <row r="29" spans="1:16" x14ac:dyDescent="0.3">
      <c r="A29" t="str">
        <f t="shared" ref="A29" si="12">A8</f>
        <v>25-29</v>
      </c>
      <c r="B29" s="5">
        <f t="shared" ref="B29:P29" si="13">ROUND(B8/1000,1)</f>
        <v>2270.4</v>
      </c>
      <c r="C29" s="5">
        <f t="shared" si="13"/>
        <v>2231.3000000000002</v>
      </c>
      <c r="D29" s="5">
        <f t="shared" si="13"/>
        <v>4501.7</v>
      </c>
      <c r="E29" s="5">
        <f t="shared" si="13"/>
        <v>218</v>
      </c>
      <c r="F29" s="5">
        <f t="shared" si="13"/>
        <v>214.8</v>
      </c>
      <c r="G29" s="5">
        <f t="shared" si="13"/>
        <v>432.7</v>
      </c>
      <c r="H29" s="5">
        <f t="shared" si="13"/>
        <v>70</v>
      </c>
      <c r="I29" s="5">
        <f t="shared" si="13"/>
        <v>57</v>
      </c>
      <c r="J29" s="5">
        <f t="shared" si="13"/>
        <v>127</v>
      </c>
      <c r="K29" s="5">
        <f t="shared" si="13"/>
        <v>131</v>
      </c>
      <c r="L29" s="5">
        <f t="shared" si="13"/>
        <v>131.69999999999999</v>
      </c>
      <c r="M29" s="5">
        <f t="shared" si="13"/>
        <v>262.7</v>
      </c>
      <c r="N29" s="5">
        <f t="shared" si="13"/>
        <v>2689.4</v>
      </c>
      <c r="O29" s="5">
        <f t="shared" si="13"/>
        <v>2634.8</v>
      </c>
      <c r="P29" s="5">
        <f t="shared" si="13"/>
        <v>5324.1</v>
      </c>
    </row>
    <row r="30" spans="1:16" x14ac:dyDescent="0.3">
      <c r="A30" t="str">
        <f t="shared" ref="A30" si="14">A9</f>
        <v>30-34</v>
      </c>
      <c r="B30" s="5">
        <f t="shared" ref="B30:P30" si="15">ROUND(B9/1000,1)</f>
        <v>2410.3000000000002</v>
      </c>
      <c r="C30" s="5">
        <f t="shared" si="15"/>
        <v>2355.6999999999998</v>
      </c>
      <c r="D30" s="5">
        <f t="shared" si="15"/>
        <v>4766</v>
      </c>
      <c r="E30" s="5">
        <f t="shared" si="15"/>
        <v>218.4</v>
      </c>
      <c r="F30" s="5">
        <f t="shared" si="15"/>
        <v>215.6</v>
      </c>
      <c r="G30" s="5">
        <f t="shared" si="15"/>
        <v>434</v>
      </c>
      <c r="H30" s="5">
        <f t="shared" si="15"/>
        <v>80</v>
      </c>
      <c r="I30" s="5">
        <f t="shared" si="15"/>
        <v>63.7</v>
      </c>
      <c r="J30" s="5">
        <f t="shared" si="15"/>
        <v>143.69999999999999</v>
      </c>
      <c r="K30" s="5">
        <f t="shared" si="15"/>
        <v>144</v>
      </c>
      <c r="L30" s="5">
        <f t="shared" si="15"/>
        <v>142.9</v>
      </c>
      <c r="M30" s="5">
        <f t="shared" si="15"/>
        <v>286.89999999999998</v>
      </c>
      <c r="N30" s="5">
        <f t="shared" si="15"/>
        <v>2852.7</v>
      </c>
      <c r="O30" s="5">
        <f t="shared" si="15"/>
        <v>2777.9</v>
      </c>
      <c r="P30" s="5">
        <f t="shared" si="15"/>
        <v>5630.6</v>
      </c>
    </row>
    <row r="31" spans="1:16" x14ac:dyDescent="0.3">
      <c r="A31" t="str">
        <f t="shared" ref="A31" si="16">A10</f>
        <v>35-39</v>
      </c>
      <c r="B31" s="5">
        <f t="shared" ref="B31:P31" si="17">ROUND(B10/1000,1)</f>
        <v>2074.5</v>
      </c>
      <c r="C31" s="5">
        <f t="shared" si="17"/>
        <v>2062.3000000000002</v>
      </c>
      <c r="D31" s="5">
        <f t="shared" si="17"/>
        <v>4136.8</v>
      </c>
      <c r="E31" s="5">
        <f t="shared" si="17"/>
        <v>194.1</v>
      </c>
      <c r="F31" s="5">
        <f t="shared" si="17"/>
        <v>197.3</v>
      </c>
      <c r="G31" s="5">
        <f t="shared" si="17"/>
        <v>391.3</v>
      </c>
      <c r="H31" s="5">
        <f t="shared" si="17"/>
        <v>80.5</v>
      </c>
      <c r="I31" s="5">
        <f t="shared" si="17"/>
        <v>65.400000000000006</v>
      </c>
      <c r="J31" s="5">
        <f t="shared" si="17"/>
        <v>145.9</v>
      </c>
      <c r="K31" s="5">
        <f t="shared" si="17"/>
        <v>154.9</v>
      </c>
      <c r="L31" s="5">
        <f t="shared" si="17"/>
        <v>156.19999999999999</v>
      </c>
      <c r="M31" s="5">
        <f t="shared" si="17"/>
        <v>311.2</v>
      </c>
      <c r="N31" s="5">
        <f t="shared" si="17"/>
        <v>2504.1</v>
      </c>
      <c r="O31" s="5">
        <f t="shared" si="17"/>
        <v>2481.1999999999998</v>
      </c>
      <c r="P31" s="5">
        <f t="shared" si="17"/>
        <v>4985.3</v>
      </c>
    </row>
    <row r="32" spans="1:16" x14ac:dyDescent="0.3">
      <c r="A32" t="str">
        <f t="shared" ref="A32" si="18">A11</f>
        <v>40-44</v>
      </c>
      <c r="B32" s="5">
        <f t="shared" ref="B32:P32" si="19">ROUND(B11/1000,1)</f>
        <v>1534.9</v>
      </c>
      <c r="C32" s="5">
        <f t="shared" si="19"/>
        <v>1591.9</v>
      </c>
      <c r="D32" s="5">
        <f t="shared" si="19"/>
        <v>3126.8</v>
      </c>
      <c r="E32" s="5">
        <f t="shared" si="19"/>
        <v>161.1</v>
      </c>
      <c r="F32" s="5">
        <f t="shared" si="19"/>
        <v>165.7</v>
      </c>
      <c r="G32" s="5">
        <f t="shared" si="19"/>
        <v>326.8</v>
      </c>
      <c r="H32" s="5">
        <f t="shared" si="19"/>
        <v>68.8</v>
      </c>
      <c r="I32" s="5">
        <f t="shared" si="19"/>
        <v>57.6</v>
      </c>
      <c r="J32" s="5">
        <f t="shared" si="19"/>
        <v>126.4</v>
      </c>
      <c r="K32" s="5">
        <f t="shared" si="19"/>
        <v>148.6</v>
      </c>
      <c r="L32" s="5">
        <f t="shared" si="19"/>
        <v>153.1</v>
      </c>
      <c r="M32" s="5">
        <f t="shared" si="19"/>
        <v>301.8</v>
      </c>
      <c r="N32" s="5">
        <f t="shared" si="19"/>
        <v>1913.4</v>
      </c>
      <c r="O32" s="5">
        <f t="shared" si="19"/>
        <v>1968.3</v>
      </c>
      <c r="P32" s="5">
        <f t="shared" si="19"/>
        <v>3881.7</v>
      </c>
    </row>
    <row r="33" spans="1:16" x14ac:dyDescent="0.3">
      <c r="A33" t="str">
        <f t="shared" ref="A33" si="20">A12</f>
        <v>45-49</v>
      </c>
      <c r="B33" s="5">
        <f t="shared" ref="B33:P33" si="21">ROUND(B12/1000,1)</f>
        <v>1206.5</v>
      </c>
      <c r="C33" s="5">
        <f t="shared" si="21"/>
        <v>1279.5</v>
      </c>
      <c r="D33" s="5">
        <f t="shared" si="21"/>
        <v>2486</v>
      </c>
      <c r="E33" s="5">
        <f t="shared" si="21"/>
        <v>152.1</v>
      </c>
      <c r="F33" s="5">
        <f t="shared" si="21"/>
        <v>158.69999999999999</v>
      </c>
      <c r="G33" s="5">
        <f t="shared" si="21"/>
        <v>310.8</v>
      </c>
      <c r="H33" s="5">
        <f t="shared" si="21"/>
        <v>59.6</v>
      </c>
      <c r="I33" s="5">
        <f t="shared" si="21"/>
        <v>53.4</v>
      </c>
      <c r="J33" s="5">
        <f t="shared" si="21"/>
        <v>113</v>
      </c>
      <c r="K33" s="5">
        <f t="shared" si="21"/>
        <v>167.6</v>
      </c>
      <c r="L33" s="5">
        <f t="shared" si="21"/>
        <v>176.8</v>
      </c>
      <c r="M33" s="5">
        <f t="shared" si="21"/>
        <v>344.3</v>
      </c>
      <c r="N33" s="5">
        <f t="shared" si="21"/>
        <v>1585.8</v>
      </c>
      <c r="O33" s="5">
        <f t="shared" si="21"/>
        <v>1668.4</v>
      </c>
      <c r="P33" s="5">
        <f t="shared" si="21"/>
        <v>3254.1</v>
      </c>
    </row>
    <row r="34" spans="1:16" x14ac:dyDescent="0.3">
      <c r="A34" t="str">
        <f t="shared" ref="A34" si="22">A13</f>
        <v>50-54</v>
      </c>
      <c r="B34" s="5">
        <f t="shared" ref="B34:P34" si="23">ROUND(B13/1000,1)</f>
        <v>860.7</v>
      </c>
      <c r="C34" s="5">
        <f t="shared" si="23"/>
        <v>1021.1</v>
      </c>
      <c r="D34" s="5">
        <f t="shared" si="23"/>
        <v>1881.7</v>
      </c>
      <c r="E34" s="5">
        <f t="shared" si="23"/>
        <v>140.9</v>
      </c>
      <c r="F34" s="5">
        <f t="shared" si="23"/>
        <v>162.5</v>
      </c>
      <c r="G34" s="5">
        <f t="shared" si="23"/>
        <v>303.39999999999998</v>
      </c>
      <c r="H34" s="5">
        <f t="shared" si="23"/>
        <v>49.7</v>
      </c>
      <c r="I34" s="5">
        <f t="shared" si="23"/>
        <v>48.6</v>
      </c>
      <c r="J34" s="5">
        <f t="shared" si="23"/>
        <v>98.3</v>
      </c>
      <c r="K34" s="5">
        <f t="shared" si="23"/>
        <v>166.8</v>
      </c>
      <c r="L34" s="5">
        <f t="shared" si="23"/>
        <v>175.1</v>
      </c>
      <c r="M34" s="5">
        <f t="shared" si="23"/>
        <v>342</v>
      </c>
      <c r="N34" s="5">
        <f t="shared" si="23"/>
        <v>1218.0999999999999</v>
      </c>
      <c r="O34" s="5">
        <f t="shared" si="23"/>
        <v>1407.3</v>
      </c>
      <c r="P34" s="5">
        <f t="shared" si="23"/>
        <v>2625.4</v>
      </c>
    </row>
    <row r="35" spans="1:16" x14ac:dyDescent="0.3">
      <c r="A35" t="str">
        <f t="shared" ref="A35" si="24">A14</f>
        <v>55-59</v>
      </c>
      <c r="B35" s="5">
        <f t="shared" ref="B35:P35" si="25">ROUND(B14/1000,1)</f>
        <v>671.7</v>
      </c>
      <c r="C35" s="5">
        <f t="shared" si="25"/>
        <v>903</v>
      </c>
      <c r="D35" s="5">
        <f t="shared" si="25"/>
        <v>1574.7</v>
      </c>
      <c r="E35" s="5">
        <f t="shared" si="25"/>
        <v>123.3</v>
      </c>
      <c r="F35" s="5">
        <f t="shared" si="25"/>
        <v>146.5</v>
      </c>
      <c r="G35" s="5">
        <f t="shared" si="25"/>
        <v>269.8</v>
      </c>
      <c r="H35" s="5">
        <f t="shared" si="25"/>
        <v>41.4</v>
      </c>
      <c r="I35" s="5">
        <f t="shared" si="25"/>
        <v>44.8</v>
      </c>
      <c r="J35" s="5">
        <f t="shared" si="25"/>
        <v>86.3</v>
      </c>
      <c r="K35" s="5">
        <f t="shared" si="25"/>
        <v>150.6</v>
      </c>
      <c r="L35" s="5">
        <f t="shared" si="25"/>
        <v>162.5</v>
      </c>
      <c r="M35" s="5">
        <f t="shared" si="25"/>
        <v>313.10000000000002</v>
      </c>
      <c r="N35" s="5">
        <f t="shared" si="25"/>
        <v>987</v>
      </c>
      <c r="O35" s="5">
        <f t="shared" si="25"/>
        <v>1256.8</v>
      </c>
      <c r="P35" s="5">
        <f t="shared" si="25"/>
        <v>2243.8000000000002</v>
      </c>
    </row>
    <row r="36" spans="1:16" x14ac:dyDescent="0.3">
      <c r="A36" t="str">
        <f t="shared" ref="A36" si="26">A15</f>
        <v>60-64</v>
      </c>
      <c r="B36" s="5">
        <f t="shared" ref="B36:P36" si="27">ROUND(B15/1000,1)</f>
        <v>490.9</v>
      </c>
      <c r="C36" s="5">
        <f t="shared" si="27"/>
        <v>730.2</v>
      </c>
      <c r="D36" s="5">
        <f t="shared" si="27"/>
        <v>1221.2</v>
      </c>
      <c r="E36" s="5">
        <f t="shared" si="27"/>
        <v>96.3</v>
      </c>
      <c r="F36" s="5">
        <f t="shared" si="27"/>
        <v>119</v>
      </c>
      <c r="G36" s="5">
        <f t="shared" si="27"/>
        <v>215.4</v>
      </c>
      <c r="H36" s="5">
        <f t="shared" si="27"/>
        <v>32.9</v>
      </c>
      <c r="I36" s="5">
        <f t="shared" si="27"/>
        <v>38.4</v>
      </c>
      <c r="J36" s="5">
        <f t="shared" si="27"/>
        <v>71.3</v>
      </c>
      <c r="K36" s="5">
        <f t="shared" si="27"/>
        <v>145.80000000000001</v>
      </c>
      <c r="L36" s="5">
        <f t="shared" si="27"/>
        <v>162.1</v>
      </c>
      <c r="M36" s="5">
        <f t="shared" si="27"/>
        <v>308</v>
      </c>
      <c r="N36" s="5">
        <f t="shared" si="27"/>
        <v>766</v>
      </c>
      <c r="O36" s="5">
        <f t="shared" si="27"/>
        <v>1049.8</v>
      </c>
      <c r="P36" s="5">
        <f t="shared" si="27"/>
        <v>1815.8</v>
      </c>
    </row>
    <row r="37" spans="1:16" x14ac:dyDescent="0.3">
      <c r="A37" t="str">
        <f t="shared" ref="A37" si="28">A16</f>
        <v>65-69</v>
      </c>
      <c r="B37" s="5">
        <f t="shared" ref="B37:P37" si="29">ROUND(B16/1000,1)</f>
        <v>352.5</v>
      </c>
      <c r="C37" s="5">
        <f t="shared" si="29"/>
        <v>576.20000000000005</v>
      </c>
      <c r="D37" s="5">
        <f t="shared" si="29"/>
        <v>928.8</v>
      </c>
      <c r="E37" s="5">
        <f t="shared" si="29"/>
        <v>64.8</v>
      </c>
      <c r="F37" s="5">
        <f t="shared" si="29"/>
        <v>90.8</v>
      </c>
      <c r="G37" s="5">
        <f t="shared" si="29"/>
        <v>155.6</v>
      </c>
      <c r="H37" s="5">
        <f t="shared" si="29"/>
        <v>25.4</v>
      </c>
      <c r="I37" s="5">
        <f t="shared" si="29"/>
        <v>32.4</v>
      </c>
      <c r="J37" s="5">
        <f t="shared" si="29"/>
        <v>57.8</v>
      </c>
      <c r="K37" s="5">
        <f t="shared" si="29"/>
        <v>131.69999999999999</v>
      </c>
      <c r="L37" s="5">
        <f t="shared" si="29"/>
        <v>148.69999999999999</v>
      </c>
      <c r="M37" s="5">
        <f t="shared" si="29"/>
        <v>280.39999999999998</v>
      </c>
      <c r="N37" s="5">
        <f t="shared" si="29"/>
        <v>574.4</v>
      </c>
      <c r="O37" s="5">
        <f t="shared" si="29"/>
        <v>848.2</v>
      </c>
      <c r="P37" s="5">
        <f t="shared" si="29"/>
        <v>1422.6</v>
      </c>
    </row>
    <row r="38" spans="1:16" x14ac:dyDescent="0.3">
      <c r="A38" t="str">
        <f t="shared" ref="A38" si="30">A17</f>
        <v>70-74</v>
      </c>
      <c r="B38" s="5">
        <f t="shared" ref="B38:P38" si="31">ROUND(B17/1000,1)</f>
        <v>219.8</v>
      </c>
      <c r="C38" s="5">
        <f t="shared" si="31"/>
        <v>407.8</v>
      </c>
      <c r="D38" s="5">
        <f t="shared" si="31"/>
        <v>627.6</v>
      </c>
      <c r="E38" s="5">
        <f t="shared" si="31"/>
        <v>39.6</v>
      </c>
      <c r="F38" s="5">
        <f t="shared" si="31"/>
        <v>62.8</v>
      </c>
      <c r="G38" s="5">
        <f t="shared" si="31"/>
        <v>102.4</v>
      </c>
      <c r="H38" s="5">
        <f t="shared" si="31"/>
        <v>17.3</v>
      </c>
      <c r="I38" s="5">
        <f t="shared" si="31"/>
        <v>25.5</v>
      </c>
      <c r="J38" s="5">
        <f t="shared" si="31"/>
        <v>42.8</v>
      </c>
      <c r="K38" s="5">
        <f t="shared" si="31"/>
        <v>116</v>
      </c>
      <c r="L38" s="5">
        <f t="shared" si="31"/>
        <v>135.6</v>
      </c>
      <c r="M38" s="5">
        <f t="shared" si="31"/>
        <v>251.6</v>
      </c>
      <c r="N38" s="5">
        <f t="shared" si="31"/>
        <v>392.6</v>
      </c>
      <c r="O38" s="5">
        <f t="shared" si="31"/>
        <v>631.70000000000005</v>
      </c>
      <c r="P38" s="5">
        <f t="shared" si="31"/>
        <v>1024.3</v>
      </c>
    </row>
    <row r="39" spans="1:16" x14ac:dyDescent="0.3">
      <c r="A39" t="str">
        <f t="shared" ref="A39" si="32">A18</f>
        <v>75-79</v>
      </c>
      <c r="B39" s="5">
        <f t="shared" ref="B39:P39" si="33">ROUND(B18/1000,1)</f>
        <v>116.4</v>
      </c>
      <c r="C39" s="5">
        <f t="shared" si="33"/>
        <v>251.5</v>
      </c>
      <c r="D39" s="5">
        <f t="shared" si="33"/>
        <v>367.9</v>
      </c>
      <c r="E39" s="5">
        <f t="shared" si="33"/>
        <v>20.5</v>
      </c>
      <c r="F39" s="5">
        <f t="shared" si="33"/>
        <v>38</v>
      </c>
      <c r="G39" s="5">
        <f t="shared" si="33"/>
        <v>58.4</v>
      </c>
      <c r="H39" s="5">
        <f t="shared" si="33"/>
        <v>9.9</v>
      </c>
      <c r="I39" s="5">
        <f t="shared" si="33"/>
        <v>17.3</v>
      </c>
      <c r="J39" s="5">
        <f t="shared" si="33"/>
        <v>27.3</v>
      </c>
      <c r="K39" s="5">
        <f t="shared" si="33"/>
        <v>87</v>
      </c>
      <c r="L39" s="5">
        <f t="shared" si="33"/>
        <v>106.7</v>
      </c>
      <c r="M39" s="5">
        <f t="shared" si="33"/>
        <v>193.7</v>
      </c>
      <c r="N39" s="5">
        <f t="shared" si="33"/>
        <v>233.8</v>
      </c>
      <c r="O39" s="5">
        <f t="shared" si="33"/>
        <v>413.5</v>
      </c>
      <c r="P39" s="5">
        <f t="shared" si="33"/>
        <v>647.29999999999995</v>
      </c>
    </row>
    <row r="40" spans="1:16" x14ac:dyDescent="0.3">
      <c r="A40" t="str">
        <f t="shared" ref="A40" si="34">A19</f>
        <v>80+</v>
      </c>
      <c r="B40" s="5">
        <f t="shared" ref="B40:P40" si="35">ROUND(B19/1000,1)</f>
        <v>77.8</v>
      </c>
      <c r="C40" s="5">
        <f t="shared" si="35"/>
        <v>202.8</v>
      </c>
      <c r="D40" s="5">
        <f t="shared" si="35"/>
        <v>280.60000000000002</v>
      </c>
      <c r="E40" s="5">
        <f t="shared" si="35"/>
        <v>13.6</v>
      </c>
      <c r="F40" s="5">
        <f t="shared" si="35"/>
        <v>35.9</v>
      </c>
      <c r="G40" s="5">
        <f t="shared" si="35"/>
        <v>49.5</v>
      </c>
      <c r="H40" s="5">
        <f t="shared" si="35"/>
        <v>7.1</v>
      </c>
      <c r="I40" s="5">
        <f t="shared" si="35"/>
        <v>17.5</v>
      </c>
      <c r="J40" s="5">
        <f t="shared" si="35"/>
        <v>24.6</v>
      </c>
      <c r="K40" s="5">
        <f t="shared" si="35"/>
        <v>94</v>
      </c>
      <c r="L40" s="5">
        <f t="shared" si="35"/>
        <v>146.69999999999999</v>
      </c>
      <c r="M40" s="5">
        <f t="shared" si="35"/>
        <v>240.7</v>
      </c>
      <c r="N40" s="5">
        <f t="shared" si="35"/>
        <v>192.5</v>
      </c>
      <c r="O40" s="5">
        <f t="shared" si="35"/>
        <v>402.8</v>
      </c>
      <c r="P40" s="5">
        <f t="shared" si="35"/>
        <v>595.29999999999995</v>
      </c>
    </row>
    <row r="41" spans="1:16" x14ac:dyDescent="0.3">
      <c r="A41">
        <f t="shared" ref="A41" si="36">A20</f>
        <v>0</v>
      </c>
      <c r="B41" s="5">
        <f t="shared" ref="B41:P41" si="37">(B20/1000)</f>
        <v>23761.050999999999</v>
      </c>
      <c r="C41" s="5">
        <f t="shared" si="37"/>
        <v>24879.277999999998</v>
      </c>
      <c r="D41" s="5">
        <f t="shared" si="37"/>
        <v>48640.328999999998</v>
      </c>
      <c r="E41" s="5">
        <f t="shared" si="37"/>
        <v>2578.9299999999998</v>
      </c>
      <c r="F41" s="5">
        <f t="shared" si="37"/>
        <v>2716.038</v>
      </c>
      <c r="G41" s="5">
        <f t="shared" si="37"/>
        <v>5294.9679999999998</v>
      </c>
      <c r="H41" s="5">
        <f t="shared" si="37"/>
        <v>790.41200000000003</v>
      </c>
      <c r="I41" s="5">
        <f t="shared" si="37"/>
        <v>754.81</v>
      </c>
      <c r="J41" s="5">
        <f t="shared" si="37"/>
        <v>1545.222</v>
      </c>
      <c r="K41" s="5">
        <f t="shared" si="37"/>
        <v>2257.654</v>
      </c>
      <c r="L41" s="5">
        <f t="shared" si="37"/>
        <v>2404.8049999999998</v>
      </c>
      <c r="M41" s="5">
        <f t="shared" si="37"/>
        <v>4662.4589999999998</v>
      </c>
      <c r="N41" s="5">
        <f t="shared" si="37"/>
        <v>29388.046999999999</v>
      </c>
      <c r="O41" s="5">
        <f t="shared" si="37"/>
        <v>30754.931</v>
      </c>
      <c r="P41" s="5">
        <f t="shared" si="37"/>
        <v>60142.978000000003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MYPE by pop grp and sex</vt:lpstr>
      <vt:lpstr>Assumption of LE withoutHIV&amp;TFR</vt:lpstr>
      <vt:lpstr>MYPE by province</vt:lpstr>
      <vt:lpstr>International Net migration</vt:lpstr>
      <vt:lpstr>Mortality Indicators over time</vt:lpstr>
      <vt:lpstr>Births and deaths over time</vt:lpstr>
      <vt:lpstr>HIV Estimates over time</vt:lpstr>
      <vt:lpstr>Rate of Growth by age grp</vt:lpstr>
      <vt:lpstr>MYPE by pop grp age and sex</vt:lpstr>
      <vt:lpstr>inter provincial migration</vt:lpstr>
      <vt:lpstr>% distribution of prov overtime</vt:lpstr>
      <vt:lpstr>Povincial est by age and sex</vt:lpstr>
      <vt:lpstr>TFR by Province</vt:lpstr>
      <vt:lpstr>LE by gender and prov</vt:lpstr>
      <vt:lpstr>%children over time within prov</vt:lpstr>
      <vt:lpstr>%elderly overtime within prov</vt:lpstr>
      <vt:lpstr>Selected ages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Munthree</dc:creator>
  <cp:lastModifiedBy>Chantal Munthree</cp:lastModifiedBy>
  <cp:lastPrinted>2019-07-10T11:39:32Z</cp:lastPrinted>
  <dcterms:created xsi:type="dcterms:W3CDTF">2015-07-01T08:45:04Z</dcterms:created>
  <dcterms:modified xsi:type="dcterms:W3CDTF">2021-07-15T12:06:15Z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ChantalMu@statssa.gov.za</vt:lpwstr>
  </property>
  <property fmtid="{D5CDD505-2E9C-101B-9397-08002B2CF9AE}" pid="5" name="MSIP_Label_a4616250-01d4-40ab-a2e8-d4b03b0a4768_SetDate">
    <vt:lpwstr>2021-04-12T09:41:58.1977884Z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ed937fc6-d33e-464e-a61c-26e8a53ca974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</Properties>
</file>